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99.2\総務課\(4)交通防災係\【現行】交通防災係\年度別\R1交通防災係\防災\国土強靭化計画\大町町国土強靭化計画策定（Ｒ2.3.31）\国土強靭化地域計画【完成版】\"/>
    </mc:Choice>
  </mc:AlternateContent>
  <bookViews>
    <workbookView xWindow="0" yWindow="0" windowWidth="20490" windowHeight="6690" tabRatio="787" activeTab="5"/>
  </bookViews>
  <sheets>
    <sheet name="施策リスト（都市整備・交通）" sheetId="4" r:id="rId1"/>
    <sheet name="道路" sheetId="40" r:id="rId2"/>
    <sheet name="河川・ダム・海岸（県・市町）" sheetId="45" r:id="rId3"/>
    <sheet name="砂防・地すべり " sheetId="47" r:id="rId4"/>
    <sheet name="下水道" sheetId="14" r:id="rId5"/>
    <sheet name="建築住宅" sheetId="18" r:id="rId6"/>
    <sheet name="農業農村整備 " sheetId="50" r:id="rId7"/>
    <sheet name="林道 " sheetId="48" r:id="rId8"/>
  </sheets>
  <definedNames>
    <definedName name="_xlnm._FilterDatabase" localSheetId="4" hidden="1">下水道!$B$8:$O$151</definedName>
    <definedName name="_xlnm._FilterDatabase" localSheetId="2" hidden="1">'河川・ダム・海岸（県・市町）'!$A$8:$T$479</definedName>
    <definedName name="_xlnm._FilterDatabase" localSheetId="5" hidden="1">建築住宅!$B$7:$J$18</definedName>
    <definedName name="_xlnm._FilterDatabase" localSheetId="3" hidden="1">'砂防・地すべり '!$A$8:$P$159</definedName>
    <definedName name="_xlnm._FilterDatabase" localSheetId="0" hidden="1">'施策リスト（都市整備・交通）'!$A$2:$C$36</definedName>
    <definedName name="_xlnm._FilterDatabase" localSheetId="1" hidden="1">道路!$A$6:$R$802</definedName>
    <definedName name="_xlnm._FilterDatabase" localSheetId="6" hidden="1">'農業農村整備 '!$A$8:$S$298</definedName>
    <definedName name="_xlnm._FilterDatabase" localSheetId="7" hidden="1">'林道 '!$A$8:$P$134</definedName>
    <definedName name="_xlnm.Print_Area" localSheetId="3">'砂防・地すべり '!$A$1:$O$160</definedName>
    <definedName name="_xlnm.Print_Area" localSheetId="0">'施策リスト（都市整備・交通）'!$A$1:$D$37</definedName>
    <definedName name="_xlnm.Print_Titles" localSheetId="4">下水道!$1:$8</definedName>
    <definedName name="_xlnm.Print_Titles" localSheetId="2">'河川・ダム・海岸（県・市町）'!$1:$8</definedName>
    <definedName name="_xlnm.Print_Titles" localSheetId="3">'砂防・地すべり '!$1:$8</definedName>
    <definedName name="_xlnm.Print_Titles" localSheetId="0">'施策リスト（都市整備・交通）'!$1:$2</definedName>
    <definedName name="_xlnm.Print_Titles" localSheetId="1">道路!$1:$6</definedName>
    <definedName name="_xlnm.Print_Titles" localSheetId="6">'農業農村整備 '!$1:$8</definedName>
    <definedName name="_xlnm.Print_Titles" localSheetId="7">'林道 '!$1:$8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79" i="45" l="1"/>
  <c r="A478" i="45"/>
  <c r="A477" i="45"/>
  <c r="A476" i="45"/>
  <c r="A475" i="45"/>
  <c r="A474" i="45"/>
  <c r="A473" i="45"/>
  <c r="A472" i="45"/>
  <c r="A471" i="45"/>
  <c r="A470" i="45"/>
  <c r="A469" i="45"/>
  <c r="A468" i="45"/>
  <c r="A467" i="45"/>
  <c r="A466" i="45"/>
  <c r="A465" i="45"/>
  <c r="A464" i="45"/>
  <c r="A463" i="45"/>
  <c r="A462" i="45"/>
  <c r="A461" i="45"/>
  <c r="A460" i="45"/>
  <c r="A459" i="45"/>
  <c r="A458" i="45"/>
  <c r="A457" i="45"/>
  <c r="A456" i="45"/>
  <c r="A455" i="45"/>
  <c r="A454" i="45"/>
  <c r="A453" i="45"/>
  <c r="A452" i="45"/>
  <c r="A451" i="45"/>
  <c r="A450" i="45"/>
  <c r="A449" i="45"/>
  <c r="A448" i="45"/>
  <c r="A447" i="45"/>
  <c r="A446" i="45"/>
  <c r="A445" i="45"/>
  <c r="A444" i="45"/>
  <c r="A443" i="45"/>
  <c r="A442" i="45"/>
  <c r="A441" i="45"/>
  <c r="A440" i="45"/>
  <c r="A439" i="45"/>
  <c r="A438" i="45"/>
  <c r="A437" i="45"/>
  <c r="A436" i="45"/>
  <c r="A435" i="45"/>
  <c r="A434" i="45"/>
  <c r="A433" i="45"/>
  <c r="A432" i="45"/>
  <c r="A431" i="45"/>
  <c r="A430" i="45"/>
  <c r="A172" i="40"/>
  <c r="A10" i="50" l="1"/>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65" i="50"/>
  <c r="A66" i="50"/>
  <c r="A67" i="50"/>
  <c r="A68" i="50"/>
  <c r="A69" i="50"/>
  <c r="A70" i="50"/>
  <c r="A71" i="50"/>
  <c r="A72" i="50"/>
  <c r="A73" i="50"/>
  <c r="A74" i="50"/>
  <c r="A75" i="50"/>
  <c r="A76" i="50"/>
  <c r="A77" i="50"/>
  <c r="A78" i="50"/>
  <c r="A79" i="50"/>
  <c r="A80" i="50"/>
  <c r="A81" i="50"/>
  <c r="A82" i="50"/>
  <c r="A83" i="50"/>
  <c r="A84" i="50"/>
  <c r="A85" i="50"/>
  <c r="A86" i="50"/>
  <c r="A87" i="50"/>
  <c r="A88" i="50"/>
  <c r="A89" i="50"/>
  <c r="A90" i="50"/>
  <c r="A91" i="50"/>
  <c r="A92" i="50"/>
  <c r="A93" i="50"/>
  <c r="A94" i="50"/>
  <c r="A95" i="50"/>
  <c r="A96" i="50"/>
  <c r="A97" i="50"/>
  <c r="A98" i="50"/>
  <c r="A99" i="50"/>
  <c r="A100" i="50"/>
  <c r="A101" i="50"/>
  <c r="A102" i="50"/>
  <c r="A103" i="50"/>
  <c r="A104" i="50"/>
  <c r="A105" i="50"/>
  <c r="A106" i="50"/>
  <c r="A107" i="50"/>
  <c r="A108" i="50"/>
  <c r="A109" i="50"/>
  <c r="A110" i="50"/>
  <c r="A111" i="50"/>
  <c r="A112" i="50"/>
  <c r="A113" i="50"/>
  <c r="A114" i="50"/>
  <c r="A115" i="50"/>
  <c r="A116" i="50"/>
  <c r="A117" i="50"/>
  <c r="A118" i="50"/>
  <c r="A119" i="50"/>
  <c r="A120" i="50"/>
  <c r="A121" i="50"/>
  <c r="A122" i="50"/>
  <c r="A123" i="50"/>
  <c r="A124" i="50"/>
  <c r="A125" i="50"/>
  <c r="A126" i="50"/>
  <c r="A127" i="50"/>
  <c r="A128" i="50"/>
  <c r="A129" i="50"/>
  <c r="A130" i="50"/>
  <c r="A131" i="50"/>
  <c r="A132" i="50"/>
  <c r="A133" i="50"/>
  <c r="A134" i="50"/>
  <c r="A135" i="50"/>
  <c r="A136" i="50"/>
  <c r="A137" i="50"/>
  <c r="A138" i="50"/>
  <c r="A139" i="50"/>
  <c r="A140" i="50"/>
  <c r="A141" i="50"/>
  <c r="A142" i="50"/>
  <c r="A143" i="50"/>
  <c r="A144" i="50"/>
  <c r="A145" i="50"/>
  <c r="A146" i="50"/>
  <c r="A147" i="50"/>
  <c r="A148" i="50"/>
  <c r="A149" i="50"/>
  <c r="A150" i="50"/>
  <c r="A151" i="50"/>
  <c r="A152" i="50"/>
  <c r="A153" i="50"/>
  <c r="A154" i="50"/>
  <c r="A155" i="50"/>
  <c r="A156" i="50"/>
  <c r="A157" i="50"/>
  <c r="A158" i="50"/>
  <c r="A159" i="50"/>
  <c r="A160" i="50"/>
  <c r="A161" i="50"/>
  <c r="A162" i="50"/>
  <c r="A163" i="50"/>
  <c r="A164" i="50"/>
  <c r="A165" i="50"/>
  <c r="A166" i="50"/>
  <c r="A167" i="50"/>
  <c r="A168" i="50"/>
  <c r="A169" i="50"/>
  <c r="A170" i="50"/>
  <c r="A171" i="50"/>
  <c r="A172" i="50"/>
  <c r="A173" i="50"/>
  <c r="A174" i="50"/>
  <c r="A175" i="50"/>
  <c r="A176" i="50"/>
  <c r="A177" i="50"/>
  <c r="A178" i="50"/>
  <c r="A179" i="50"/>
  <c r="A180" i="50"/>
  <c r="A181" i="50"/>
  <c r="A182" i="50"/>
  <c r="A183" i="50"/>
  <c r="A184" i="50"/>
  <c r="A185" i="50"/>
  <c r="A186" i="50"/>
  <c r="A187" i="50"/>
  <c r="A188" i="50"/>
  <c r="A189" i="50"/>
  <c r="A190" i="50"/>
  <c r="A191" i="50"/>
  <c r="A192" i="50"/>
  <c r="A193" i="50"/>
  <c r="A194" i="50"/>
  <c r="A195" i="50"/>
  <c r="A196" i="50"/>
  <c r="A197" i="50"/>
  <c r="A198" i="50"/>
  <c r="A199" i="50"/>
  <c r="A200" i="50"/>
  <c r="A201" i="50"/>
  <c r="A202" i="50"/>
  <c r="A203" i="50"/>
  <c r="A204" i="50"/>
  <c r="A205" i="50"/>
  <c r="A206" i="50"/>
  <c r="A207" i="50"/>
  <c r="A208" i="50"/>
  <c r="A209" i="50"/>
  <c r="A210" i="50"/>
  <c r="A211" i="50"/>
  <c r="A212" i="50"/>
  <c r="A213" i="50"/>
  <c r="A214" i="50"/>
  <c r="A215" i="50"/>
  <c r="A216" i="50"/>
  <c r="A217" i="50"/>
  <c r="A218" i="50"/>
  <c r="A219" i="50"/>
  <c r="A220" i="50"/>
  <c r="A221" i="50"/>
  <c r="A222" i="50"/>
  <c r="A223" i="50"/>
  <c r="A224" i="50"/>
  <c r="A225" i="50"/>
  <c r="A226" i="50"/>
  <c r="A227" i="50"/>
  <c r="A228" i="50"/>
  <c r="A229" i="50"/>
  <c r="A230" i="50"/>
  <c r="A231" i="50"/>
  <c r="A232" i="50"/>
  <c r="A233" i="50"/>
  <c r="A234" i="50"/>
  <c r="A235" i="50"/>
  <c r="A236" i="50"/>
  <c r="A237" i="50"/>
  <c r="A238" i="50"/>
  <c r="A239" i="50"/>
  <c r="A240" i="50"/>
  <c r="A241" i="50"/>
  <c r="A242" i="50"/>
  <c r="A243" i="50"/>
  <c r="A244" i="50"/>
  <c r="A245" i="50"/>
  <c r="A246" i="50"/>
  <c r="A247" i="50"/>
  <c r="A248" i="50"/>
  <c r="A249" i="50"/>
  <c r="A250" i="50"/>
  <c r="A251" i="50"/>
  <c r="A252" i="50"/>
  <c r="A253" i="50"/>
  <c r="A254" i="50"/>
  <c r="A255" i="50"/>
  <c r="A256" i="50"/>
  <c r="A257" i="50"/>
  <c r="A258" i="50"/>
  <c r="A259" i="50"/>
  <c r="A260" i="50"/>
  <c r="A261" i="50"/>
  <c r="A262" i="50"/>
  <c r="A263" i="50"/>
  <c r="A264" i="50"/>
  <c r="A265" i="50"/>
  <c r="A266" i="50"/>
  <c r="A267" i="50"/>
  <c r="A268" i="50"/>
  <c r="A269" i="50"/>
  <c r="A270" i="50"/>
  <c r="A271" i="50"/>
  <c r="A272" i="50"/>
  <c r="A273" i="50"/>
  <c r="A274" i="50"/>
  <c r="A275" i="50"/>
  <c r="A276" i="50"/>
  <c r="A277" i="50"/>
  <c r="A278" i="50"/>
  <c r="A279" i="50"/>
  <c r="A280" i="50"/>
  <c r="A281" i="50"/>
  <c r="A282" i="50"/>
  <c r="A283" i="50"/>
  <c r="A284" i="50"/>
  <c r="A285" i="50"/>
  <c r="A286" i="50"/>
  <c r="A287" i="50"/>
  <c r="A288" i="50"/>
  <c r="A289" i="50"/>
  <c r="A290" i="50"/>
  <c r="A291" i="50"/>
  <c r="A292" i="50"/>
  <c r="A293" i="50"/>
  <c r="A294" i="50"/>
  <c r="A295" i="50"/>
  <c r="A296" i="50"/>
  <c r="A297" i="50"/>
  <c r="A298" i="50"/>
  <c r="A9" i="50"/>
  <c r="H293" i="50" l="1"/>
  <c r="A134" i="48" l="1"/>
  <c r="K133" i="48"/>
  <c r="I133" i="48"/>
  <c r="A133" i="48"/>
  <c r="A132" i="48"/>
  <c r="A131" i="48"/>
  <c r="A130" i="48"/>
  <c r="A129" i="48"/>
  <c r="A128" i="48"/>
  <c r="A127" i="48"/>
  <c r="A126" i="48"/>
  <c r="A125" i="48"/>
  <c r="A124" i="48"/>
  <c r="A123" i="48"/>
  <c r="A122" i="48"/>
  <c r="A121" i="48"/>
  <c r="A120" i="48"/>
  <c r="A119" i="48"/>
  <c r="A118" i="48"/>
  <c r="A117" i="48"/>
  <c r="A116" i="48"/>
  <c r="A115" i="48"/>
  <c r="A114" i="48"/>
  <c r="A113" i="48"/>
  <c r="A112" i="48"/>
  <c r="A111" i="48"/>
  <c r="A110" i="48"/>
  <c r="A109" i="48"/>
  <c r="A108" i="48"/>
  <c r="A107" i="48"/>
  <c r="A106" i="48"/>
  <c r="A105" i="48"/>
  <c r="A104" i="48"/>
  <c r="A103" i="48"/>
  <c r="A102" i="48"/>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426" i="45" l="1"/>
  <c r="A158" i="47"/>
  <c r="A159" i="47"/>
  <c r="A139" i="47"/>
  <c r="A156" i="47"/>
  <c r="A154" i="47"/>
  <c r="A153" i="47"/>
  <c r="A152" i="47"/>
  <c r="A151" i="47"/>
  <c r="A150" i="47"/>
  <c r="A149" i="47"/>
  <c r="A155" i="47"/>
  <c r="A157" i="47"/>
  <c r="A148" i="47"/>
  <c r="A147" i="47"/>
  <c r="A146" i="47"/>
  <c r="A145" i="47"/>
  <c r="A144" i="47"/>
  <c r="A143" i="47"/>
  <c r="A142" i="47"/>
  <c r="A141" i="47"/>
  <c r="A140" i="47"/>
  <c r="A138" i="47"/>
  <c r="A137" i="47"/>
  <c r="A136" i="47"/>
  <c r="A135" i="47"/>
  <c r="A134" i="47"/>
  <c r="A133" i="47"/>
  <c r="A132" i="47"/>
  <c r="A131" i="47"/>
  <c r="A130" i="47"/>
  <c r="A129" i="47"/>
  <c r="A128" i="47"/>
  <c r="A127" i="47"/>
  <c r="A126" i="47"/>
  <c r="A125" i="47"/>
  <c r="A124" i="47"/>
  <c r="A123" i="47"/>
  <c r="A122" i="47"/>
  <c r="A121" i="47"/>
  <c r="A120" i="47"/>
  <c r="A119" i="47"/>
  <c r="A118" i="47"/>
  <c r="A117" i="47"/>
  <c r="A116" i="47"/>
  <c r="A115" i="47"/>
  <c r="A114" i="47"/>
  <c r="A113" i="47"/>
  <c r="A112" i="47"/>
  <c r="A111" i="47"/>
  <c r="A110" i="47"/>
  <c r="A109" i="47"/>
  <c r="A108" i="47"/>
  <c r="A107" i="47"/>
  <c r="A106" i="47"/>
  <c r="A105" i="47"/>
  <c r="A104" i="47"/>
  <c r="A103" i="47"/>
  <c r="A102" i="47"/>
  <c r="A101" i="47"/>
  <c r="A100" i="47"/>
  <c r="A99" i="47"/>
  <c r="A98" i="47"/>
  <c r="A97" i="47"/>
  <c r="A96" i="47"/>
  <c r="A95" i="47"/>
  <c r="A94" i="47"/>
  <c r="A93" i="47"/>
  <c r="A92" i="47"/>
  <c r="A91" i="47"/>
  <c r="A90" i="47"/>
  <c r="A89" i="47"/>
  <c r="A88" i="47"/>
  <c r="A87" i="47"/>
  <c r="A86" i="47"/>
  <c r="A85" i="47"/>
  <c r="A84" i="47"/>
  <c r="A83" i="47"/>
  <c r="A82" i="47"/>
  <c r="A81" i="47"/>
  <c r="A80" i="47"/>
  <c r="A79" i="47"/>
  <c r="A78" i="47"/>
  <c r="A77" i="47"/>
  <c r="A76" i="47"/>
  <c r="A75" i="47"/>
  <c r="A74" i="47"/>
  <c r="A73" i="47"/>
  <c r="A72" i="47"/>
  <c r="A71" i="47"/>
  <c r="A70" i="47"/>
  <c r="A69" i="47"/>
  <c r="A68" i="47"/>
  <c r="A67" i="47"/>
  <c r="A66" i="47"/>
  <c r="A65" i="47"/>
  <c r="A64" i="47"/>
  <c r="A63" i="47"/>
  <c r="A62" i="47"/>
  <c r="A61" i="47"/>
  <c r="A60" i="47"/>
  <c r="A59" i="47"/>
  <c r="A58" i="47"/>
  <c r="A57" i="47"/>
  <c r="A56" i="47"/>
  <c r="A55" i="47"/>
  <c r="A54" i="47"/>
  <c r="A53" i="47"/>
  <c r="A52" i="47"/>
  <c r="A51" i="47"/>
  <c r="A50" i="47"/>
  <c r="A49" i="47"/>
  <c r="A48" i="47"/>
  <c r="A47" i="47"/>
  <c r="A46" i="47"/>
  <c r="A45" i="47"/>
  <c r="A44" i="47"/>
  <c r="A43" i="47"/>
  <c r="A42" i="47"/>
  <c r="A41" i="47"/>
  <c r="A40" i="47"/>
  <c r="A39" i="47"/>
  <c r="A38" i="47"/>
  <c r="A37" i="47"/>
  <c r="A36" i="47"/>
  <c r="A35" i="47"/>
  <c r="A34" i="47"/>
  <c r="A33" i="47"/>
  <c r="A32" i="47"/>
  <c r="A31" i="47"/>
  <c r="A30" i="47"/>
  <c r="A29" i="47"/>
  <c r="A28" i="47"/>
  <c r="A27" i="47"/>
  <c r="A26" i="47"/>
  <c r="A25" i="47"/>
  <c r="A24" i="47"/>
  <c r="A23" i="47"/>
  <c r="A22" i="47"/>
  <c r="A21" i="47"/>
  <c r="A20" i="47"/>
  <c r="A19" i="47"/>
  <c r="A18" i="47"/>
  <c r="A17" i="47"/>
  <c r="A16" i="47"/>
  <c r="A15" i="47"/>
  <c r="A14" i="47"/>
  <c r="A13" i="47"/>
  <c r="A12" i="47"/>
  <c r="A11" i="47"/>
  <c r="A10" i="47"/>
  <c r="A9" i="47"/>
  <c r="A425" i="45"/>
  <c r="A424" i="45"/>
  <c r="A423" i="45"/>
  <c r="A422" i="45"/>
  <c r="A421" i="45"/>
  <c r="A420" i="45"/>
  <c r="A419" i="45"/>
  <c r="A418" i="45"/>
  <c r="A417" i="45"/>
  <c r="A416" i="45"/>
  <c r="A415" i="45"/>
  <c r="A414" i="45"/>
  <c r="A413" i="45"/>
  <c r="A412" i="45"/>
  <c r="A411" i="45"/>
  <c r="A410" i="45"/>
  <c r="A409" i="45"/>
  <c r="A408" i="45"/>
  <c r="A407" i="45"/>
  <c r="A406" i="45"/>
  <c r="A405" i="45"/>
  <c r="A404" i="45"/>
  <c r="A403" i="45"/>
  <c r="A402" i="45"/>
  <c r="A401" i="45"/>
  <c r="A400" i="45"/>
  <c r="A399" i="45"/>
  <c r="A398" i="45"/>
  <c r="A397" i="45"/>
  <c r="A396" i="45"/>
  <c r="A395" i="45"/>
  <c r="A394" i="45"/>
  <c r="A393" i="45"/>
  <c r="A392" i="45"/>
  <c r="A391" i="45"/>
  <c r="A390" i="45"/>
  <c r="A389" i="45"/>
  <c r="A388" i="45"/>
  <c r="A387" i="45"/>
  <c r="A386" i="45"/>
  <c r="A385" i="45"/>
  <c r="A384" i="45"/>
  <c r="A383" i="45"/>
  <c r="A382" i="45"/>
  <c r="A381" i="45"/>
  <c r="A380" i="45"/>
  <c r="A379" i="45"/>
  <c r="A378" i="45"/>
  <c r="A377" i="45"/>
  <c r="A376" i="45"/>
  <c r="A375" i="45"/>
  <c r="A374" i="45"/>
  <c r="A373" i="45"/>
  <c r="A372" i="45"/>
  <c r="A371" i="45"/>
  <c r="A370" i="45"/>
  <c r="A369" i="45"/>
  <c r="A368" i="45"/>
  <c r="A367" i="45"/>
  <c r="A366" i="45"/>
  <c r="A365" i="45"/>
  <c r="A364" i="45"/>
  <c r="A363" i="45"/>
  <c r="A362" i="45"/>
  <c r="A361" i="45"/>
  <c r="A360" i="45"/>
  <c r="A359" i="45"/>
  <c r="A358" i="45"/>
  <c r="A357" i="45"/>
  <c r="A356" i="45"/>
  <c r="A355" i="45"/>
  <c r="A354" i="45"/>
  <c r="A353" i="45"/>
  <c r="A352" i="45"/>
  <c r="A351" i="45"/>
  <c r="A350" i="45"/>
  <c r="A349" i="45"/>
  <c r="A348" i="45"/>
  <c r="A347" i="45"/>
  <c r="A346" i="45"/>
  <c r="A345" i="45"/>
  <c r="A344" i="45"/>
  <c r="A343" i="45"/>
  <c r="A342" i="45"/>
  <c r="A341" i="45"/>
  <c r="A340" i="45"/>
  <c r="A339" i="45"/>
  <c r="A338" i="45"/>
  <c r="A337" i="45"/>
  <c r="A336" i="45"/>
  <c r="A335" i="45"/>
  <c r="A334" i="45"/>
  <c r="A333" i="45"/>
  <c r="A332" i="45"/>
  <c r="A331" i="45"/>
  <c r="A330" i="45"/>
  <c r="A329" i="45"/>
  <c r="A328" i="45"/>
  <c r="A327" i="45"/>
  <c r="A326" i="45"/>
  <c r="A325" i="45"/>
  <c r="A324" i="45"/>
  <c r="A323" i="45"/>
  <c r="A322" i="45"/>
  <c r="A321" i="45"/>
  <c r="A320" i="45"/>
  <c r="A319" i="45"/>
  <c r="A318" i="45"/>
  <c r="A317" i="45"/>
  <c r="A316" i="45"/>
  <c r="A315" i="45"/>
  <c r="A314" i="45"/>
  <c r="A313" i="45"/>
  <c r="A312" i="45"/>
  <c r="K311" i="45"/>
  <c r="I311" i="45"/>
  <c r="A311" i="45"/>
  <c r="A310" i="45"/>
  <c r="K309" i="45"/>
  <c r="I309" i="45"/>
  <c r="A309" i="45"/>
  <c r="A308" i="45"/>
  <c r="A307" i="45"/>
  <c r="A306" i="45"/>
  <c r="A305" i="45"/>
  <c r="A304" i="45"/>
  <c r="A303" i="45"/>
  <c r="A302" i="45"/>
  <c r="A301" i="45"/>
  <c r="K300" i="45"/>
  <c r="I300" i="45"/>
  <c r="A300" i="45"/>
  <c r="A299" i="45"/>
  <c r="A298" i="45"/>
  <c r="K297" i="45"/>
  <c r="I297" i="45"/>
  <c r="A297" i="45"/>
  <c r="A296" i="45"/>
  <c r="A295" i="45"/>
  <c r="K294" i="45"/>
  <c r="I294" i="45"/>
  <c r="A294" i="45"/>
  <c r="A293" i="45"/>
  <c r="A292" i="45"/>
  <c r="A291" i="45"/>
  <c r="A290" i="45"/>
  <c r="A289" i="45"/>
  <c r="A288" i="45"/>
  <c r="A287" i="45"/>
  <c r="A286" i="45"/>
  <c r="A285" i="45"/>
  <c r="A284" i="45"/>
  <c r="K283" i="45"/>
  <c r="I283" i="45"/>
  <c r="A283" i="45"/>
  <c r="A282" i="45"/>
  <c r="A281" i="45"/>
  <c r="A280" i="45"/>
  <c r="A279" i="45"/>
  <c r="A278" i="45"/>
  <c r="A277" i="45"/>
  <c r="A276" i="45"/>
  <c r="A275" i="45"/>
  <c r="A274" i="45"/>
  <c r="K273" i="45"/>
  <c r="I273" i="45"/>
  <c r="A273" i="45"/>
  <c r="A272" i="45"/>
  <c r="A271" i="45"/>
  <c r="A270" i="45"/>
  <c r="A269" i="45"/>
  <c r="A268" i="45"/>
  <c r="A267" i="45"/>
  <c r="A266" i="45"/>
  <c r="A265" i="45"/>
  <c r="A264" i="45"/>
  <c r="A263" i="45"/>
  <c r="K262" i="45"/>
  <c r="I262" i="45"/>
  <c r="A262" i="45"/>
  <c r="A261" i="45"/>
  <c r="K260" i="45"/>
  <c r="I260" i="45"/>
  <c r="A260" i="45"/>
  <c r="A259" i="45"/>
  <c r="A258" i="45"/>
  <c r="A257" i="45"/>
  <c r="K256" i="45"/>
  <c r="I256" i="45"/>
  <c r="A256" i="45"/>
  <c r="A255" i="45"/>
  <c r="A254" i="45"/>
  <c r="A253" i="45"/>
  <c r="A252" i="45"/>
  <c r="A251" i="45"/>
  <c r="A250" i="45"/>
  <c r="A249" i="45"/>
  <c r="A248" i="45"/>
  <c r="A247" i="45"/>
  <c r="A246" i="45"/>
  <c r="A245" i="45"/>
  <c r="A244" i="45"/>
  <c r="A243" i="45"/>
  <c r="A242" i="45"/>
  <c r="K241" i="45"/>
  <c r="I241" i="45"/>
  <c r="A241" i="45"/>
  <c r="A240" i="45"/>
  <c r="A239" i="45"/>
  <c r="A238" i="45"/>
  <c r="A237" i="45"/>
  <c r="A236" i="45"/>
  <c r="A235" i="45"/>
  <c r="A234" i="45"/>
  <c r="K233" i="45"/>
  <c r="I233" i="45"/>
  <c r="A233" i="45"/>
  <c r="A232" i="45"/>
  <c r="A231" i="45"/>
  <c r="A230" i="45"/>
  <c r="A229" i="45"/>
  <c r="A228" i="45"/>
  <c r="A227" i="45"/>
  <c r="A226" i="45"/>
  <c r="A225" i="45"/>
  <c r="A224" i="45"/>
  <c r="A223" i="45"/>
  <c r="A222" i="45"/>
  <c r="A221" i="45"/>
  <c r="A220" i="45"/>
  <c r="A219" i="45"/>
  <c r="A218" i="45"/>
  <c r="A217" i="45"/>
  <c r="A216" i="45"/>
  <c r="A215" i="45"/>
  <c r="A214" i="45"/>
  <c r="A213" i="45"/>
  <c r="A212" i="45"/>
  <c r="A211" i="45"/>
  <c r="A210" i="45"/>
  <c r="A209" i="45"/>
  <c r="A208" i="45"/>
  <c r="K207" i="45"/>
  <c r="I207" i="45"/>
  <c r="A207" i="45"/>
  <c r="A206" i="45"/>
  <c r="A205" i="45"/>
  <c r="A204" i="45"/>
  <c r="A203" i="45"/>
  <c r="A202" i="45"/>
  <c r="A201" i="45"/>
  <c r="A200" i="45"/>
  <c r="A199" i="45"/>
  <c r="A198" i="45"/>
  <c r="A197" i="45"/>
  <c r="A196" i="45"/>
  <c r="A195" i="45"/>
  <c r="A194" i="45"/>
  <c r="A193" i="45"/>
  <c r="A192" i="45"/>
  <c r="A191" i="45"/>
  <c r="A190" i="45"/>
  <c r="A189" i="45"/>
  <c r="A188" i="45"/>
  <c r="A187" i="45"/>
  <c r="A186" i="45"/>
  <c r="A185" i="45"/>
  <c r="A184" i="45"/>
  <c r="A183" i="45"/>
  <c r="K182" i="45"/>
  <c r="I182" i="45"/>
  <c r="A182" i="45"/>
  <c r="A181" i="45"/>
  <c r="A180" i="45"/>
  <c r="A179" i="45"/>
  <c r="A178" i="45"/>
  <c r="A177" i="45"/>
  <c r="K176" i="45"/>
  <c r="I176" i="45"/>
  <c r="A176" i="45"/>
  <c r="A175" i="45"/>
  <c r="K174" i="45"/>
  <c r="I174" i="45"/>
  <c r="A174" i="45"/>
  <c r="A173" i="45"/>
  <c r="A172" i="45"/>
  <c r="K171" i="45"/>
  <c r="I171" i="45"/>
  <c r="A171" i="45"/>
  <c r="A170" i="45"/>
  <c r="A169" i="45"/>
  <c r="A168" i="45"/>
  <c r="A167" i="45"/>
  <c r="A166" i="45"/>
  <c r="A165" i="45"/>
  <c r="A164" i="45"/>
  <c r="A163" i="45"/>
  <c r="A162" i="45"/>
  <c r="A161" i="45"/>
  <c r="A160" i="45"/>
  <c r="A159" i="45"/>
  <c r="A158" i="45"/>
  <c r="K157" i="45"/>
  <c r="I157" i="45"/>
  <c r="A157" i="45"/>
  <c r="A156" i="45"/>
  <c r="K155" i="45"/>
  <c r="I155" i="45"/>
  <c r="A155" i="45"/>
  <c r="A154" i="45"/>
  <c r="A153" i="45"/>
  <c r="A152" i="45"/>
  <c r="K151" i="45"/>
  <c r="I151" i="45"/>
  <c r="A151" i="45"/>
  <c r="A150" i="45"/>
  <c r="A149" i="45"/>
  <c r="A148" i="45"/>
  <c r="A147" i="45"/>
  <c r="A146" i="45"/>
  <c r="A145" i="45"/>
  <c r="A144" i="45"/>
  <c r="A143" i="45"/>
  <c r="A142" i="45"/>
  <c r="A141" i="45"/>
  <c r="A140" i="45"/>
  <c r="A139" i="45"/>
  <c r="A138" i="45"/>
  <c r="A137" i="45"/>
  <c r="A136" i="45"/>
  <c r="A135" i="45"/>
  <c r="K134" i="45"/>
  <c r="I134" i="45"/>
  <c r="A134" i="45"/>
  <c r="A133" i="45"/>
  <c r="A132" i="45"/>
  <c r="A131" i="45"/>
  <c r="A130" i="45"/>
  <c r="A129" i="45"/>
  <c r="A128" i="45"/>
  <c r="K127" i="45"/>
  <c r="I127" i="45"/>
  <c r="A127" i="45"/>
  <c r="A126" i="45"/>
  <c r="K125" i="45"/>
  <c r="I125" i="45"/>
  <c r="A125" i="45"/>
  <c r="A124" i="45"/>
  <c r="A123" i="45"/>
  <c r="A122" i="45"/>
  <c r="A121" i="45"/>
  <c r="A120" i="45"/>
  <c r="A119" i="45"/>
  <c r="A118" i="45"/>
  <c r="A117" i="45"/>
  <c r="A116" i="45"/>
  <c r="A115" i="45"/>
  <c r="A114" i="45"/>
  <c r="A113" i="45"/>
  <c r="A112" i="45"/>
  <c r="A111" i="45"/>
  <c r="A110" i="45"/>
  <c r="A109" i="45"/>
  <c r="A108" i="45"/>
  <c r="A107" i="45"/>
  <c r="A106" i="45"/>
  <c r="A105" i="45"/>
  <c r="A104" i="45"/>
  <c r="A103" i="45"/>
  <c r="A102" i="45"/>
  <c r="A101" i="45"/>
  <c r="K100" i="45"/>
  <c r="A100" i="45"/>
  <c r="A99" i="45"/>
  <c r="K98" i="45"/>
  <c r="A98" i="45"/>
  <c r="K97" i="45"/>
  <c r="A97" i="45"/>
  <c r="K96" i="45"/>
  <c r="A96" i="45"/>
  <c r="K95" i="45"/>
  <c r="A95" i="45"/>
  <c r="A94" i="45"/>
  <c r="K93" i="45"/>
  <c r="A93" i="45"/>
  <c r="K92" i="45"/>
  <c r="A92" i="45"/>
  <c r="K91" i="45"/>
  <c r="A91" i="45"/>
  <c r="A90" i="45"/>
  <c r="K89" i="45"/>
  <c r="A89" i="45"/>
  <c r="A88" i="45"/>
  <c r="A87" i="45"/>
  <c r="K86" i="45"/>
  <c r="A86" i="45"/>
  <c r="A85" i="45"/>
  <c r="K84" i="45"/>
  <c r="A84" i="45"/>
  <c r="K83" i="45"/>
  <c r="A83" i="45"/>
  <c r="K82" i="45"/>
  <c r="A82" i="45"/>
  <c r="K81" i="45"/>
  <c r="A81" i="45"/>
  <c r="A80" i="45"/>
  <c r="K79" i="45"/>
  <c r="A79" i="45"/>
  <c r="K78" i="45"/>
  <c r="A78" i="45"/>
  <c r="K77" i="45"/>
  <c r="A77" i="45"/>
  <c r="K76" i="45"/>
  <c r="A76" i="45"/>
  <c r="K75" i="45"/>
  <c r="A75" i="45"/>
  <c r="A74" i="45"/>
  <c r="K73" i="45"/>
  <c r="A73" i="45"/>
  <c r="K72" i="45"/>
  <c r="A72" i="45"/>
  <c r="K71" i="45"/>
  <c r="A71" i="45"/>
  <c r="K70" i="45"/>
  <c r="A70" i="45"/>
  <c r="K69" i="45"/>
  <c r="A69" i="45"/>
  <c r="A68" i="45"/>
  <c r="K67" i="45"/>
  <c r="A67" i="45"/>
  <c r="K66" i="45"/>
  <c r="A66" i="45"/>
  <c r="A65" i="45"/>
  <c r="K64" i="45"/>
  <c r="A64" i="45"/>
  <c r="K63" i="45"/>
  <c r="A63" i="45"/>
  <c r="A62" i="45"/>
  <c r="A61" i="45"/>
  <c r="K60" i="45"/>
  <c r="A60" i="45"/>
  <c r="K59" i="45"/>
  <c r="A59" i="45"/>
  <c r="K58" i="45"/>
  <c r="A58" i="45"/>
  <c r="A57" i="45"/>
  <c r="A56" i="45"/>
  <c r="A55" i="45"/>
  <c r="A54" i="45"/>
  <c r="A53" i="45"/>
  <c r="A52" i="45"/>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A17" i="45"/>
  <c r="A16" i="45"/>
  <c r="A15" i="45"/>
  <c r="A14" i="45"/>
  <c r="A13" i="45"/>
  <c r="A12" i="45"/>
  <c r="A11" i="45"/>
  <c r="A10" i="45"/>
  <c r="A9" i="45"/>
  <c r="K134" i="40" l="1"/>
  <c r="I134" i="40"/>
  <c r="K121" i="40"/>
  <c r="I121" i="40"/>
  <c r="K30" i="40"/>
  <c r="I30" i="40"/>
  <c r="A780" i="40" l="1"/>
  <c r="A781" i="40"/>
  <c r="A782" i="40"/>
  <c r="A783" i="40"/>
  <c r="A784" i="40"/>
  <c r="A785" i="40"/>
  <c r="A786" i="40"/>
  <c r="A787" i="40"/>
  <c r="A788" i="40"/>
  <c r="A789" i="40"/>
  <c r="A790" i="40"/>
  <c r="A791" i="40"/>
  <c r="A792" i="40"/>
  <c r="A793" i="40"/>
  <c r="A794" i="40"/>
  <c r="A795" i="40"/>
  <c r="A796" i="40"/>
  <c r="A797" i="40"/>
  <c r="A798" i="40"/>
  <c r="A799" i="40"/>
  <c r="A800" i="40"/>
  <c r="A801" i="40"/>
  <c r="A802" i="40"/>
  <c r="A779" i="40"/>
  <c r="K774" i="40" l="1"/>
  <c r="A100" i="40"/>
  <c r="A101" i="40"/>
  <c r="A95" i="40"/>
  <c r="A96" i="40"/>
  <c r="A83" i="40"/>
  <c r="A9" i="18" l="1"/>
  <c r="A10" i="18" l="1"/>
  <c r="A11" i="18"/>
  <c r="A12" i="18"/>
  <c r="A13" i="18"/>
  <c r="A14" i="18"/>
  <c r="A15" i="18"/>
  <c r="A16" i="18"/>
  <c r="A17" i="18"/>
  <c r="A18" i="18"/>
  <c r="A8" i="18"/>
  <c r="K147" i="14" l="1"/>
  <c r="A10" i="14" l="1"/>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9" i="14"/>
  <c r="A169" i="40" l="1"/>
  <c r="A587" i="40" l="1"/>
  <c r="A586" i="40"/>
  <c r="A585" i="40"/>
  <c r="A584" i="40"/>
  <c r="A583" i="40"/>
  <c r="A582" i="40"/>
  <c r="A581" i="40"/>
  <c r="A580" i="40"/>
  <c r="A579" i="40"/>
  <c r="A578" i="40"/>
  <c r="A577" i="40"/>
  <c r="A576" i="40"/>
  <c r="A575" i="40"/>
  <c r="A574" i="40"/>
  <c r="A573" i="40"/>
  <c r="A572" i="40"/>
  <c r="A571" i="40"/>
  <c r="A570" i="40"/>
  <c r="A569" i="40"/>
  <c r="A568" i="40"/>
  <c r="A567" i="40"/>
  <c r="A566" i="40"/>
  <c r="A565" i="40"/>
  <c r="A564" i="40"/>
  <c r="A563" i="40"/>
  <c r="A562" i="40"/>
  <c r="A561" i="40"/>
  <c r="A560" i="40"/>
  <c r="A559" i="40"/>
  <c r="A558" i="40"/>
  <c r="A557" i="40"/>
  <c r="A556" i="40"/>
  <c r="A555" i="40"/>
  <c r="A554" i="40"/>
  <c r="A553" i="40"/>
  <c r="A552" i="40"/>
  <c r="A551" i="40"/>
  <c r="A550" i="40"/>
  <c r="A549" i="40"/>
  <c r="A548" i="40"/>
  <c r="A547" i="40"/>
  <c r="A546" i="40"/>
  <c r="A545" i="40"/>
  <c r="A544" i="40"/>
  <c r="A543" i="40"/>
  <c r="A542" i="40"/>
  <c r="A541" i="40"/>
  <c r="A540" i="40"/>
  <c r="A539" i="40"/>
  <c r="A538" i="40"/>
  <c r="A537" i="40"/>
  <c r="A536" i="40"/>
  <c r="A535" i="40"/>
  <c r="A534" i="40"/>
  <c r="A533" i="40"/>
  <c r="A532" i="40"/>
  <c r="A531" i="40"/>
  <c r="A530" i="40"/>
  <c r="A529" i="40"/>
  <c r="A528" i="40"/>
  <c r="A527" i="40"/>
  <c r="A526" i="40"/>
  <c r="A525" i="40"/>
  <c r="A524" i="40"/>
  <c r="A523" i="40"/>
  <c r="A522" i="40"/>
  <c r="A521" i="40"/>
  <c r="A520" i="40"/>
  <c r="A519" i="40"/>
  <c r="A518" i="40"/>
  <c r="A517" i="40"/>
  <c r="A516" i="40"/>
  <c r="A515" i="40"/>
  <c r="A514" i="40"/>
  <c r="A513" i="40"/>
  <c r="A512" i="40"/>
  <c r="A511" i="40"/>
  <c r="A510" i="40"/>
  <c r="A509" i="40"/>
  <c r="A508" i="40"/>
  <c r="A507" i="40"/>
  <c r="A506" i="40"/>
  <c r="A505" i="40"/>
  <c r="A504" i="40"/>
  <c r="A503" i="40"/>
  <c r="A502" i="40"/>
  <c r="A501" i="40"/>
  <c r="A500" i="40"/>
  <c r="A499" i="40"/>
  <c r="A498" i="40"/>
  <c r="A497" i="40"/>
  <c r="A496" i="40"/>
  <c r="A495" i="40"/>
  <c r="A494" i="40"/>
  <c r="A493" i="40"/>
  <c r="A492" i="40"/>
  <c r="A491" i="40"/>
  <c r="A490" i="40"/>
  <c r="A489" i="40"/>
  <c r="A488" i="40"/>
  <c r="A487" i="40"/>
  <c r="A486" i="40"/>
  <c r="A485" i="40"/>
  <c r="A484" i="40"/>
  <c r="A483" i="40"/>
  <c r="A482" i="40"/>
  <c r="A481" i="40"/>
  <c r="A480" i="40"/>
  <c r="A479" i="40"/>
  <c r="A478" i="40"/>
  <c r="A477" i="40"/>
  <c r="A476" i="40"/>
  <c r="A475" i="40"/>
  <c r="A474" i="40"/>
  <c r="A473" i="40"/>
  <c r="A472" i="40"/>
  <c r="A471" i="40"/>
  <c r="A470" i="40"/>
  <c r="A469" i="40"/>
  <c r="A468" i="40"/>
  <c r="A467" i="40"/>
  <c r="A466" i="40"/>
  <c r="A465" i="40"/>
  <c r="A464" i="40"/>
  <c r="A463" i="40"/>
  <c r="A462" i="40"/>
  <c r="A461" i="40"/>
  <c r="A460" i="40"/>
  <c r="A459" i="40"/>
  <c r="A458" i="40"/>
  <c r="A457" i="40"/>
  <c r="A456" i="40"/>
  <c r="A455" i="40"/>
  <c r="A454" i="40"/>
  <c r="A453" i="40"/>
  <c r="A452" i="40"/>
  <c r="A451" i="40"/>
  <c r="A450" i="40"/>
  <c r="A449" i="40"/>
  <c r="A448" i="40"/>
  <c r="A447" i="40"/>
  <c r="A446" i="40"/>
  <c r="A445" i="40"/>
  <c r="A444" i="40"/>
  <c r="A443" i="40"/>
  <c r="A442" i="40"/>
  <c r="A441" i="40"/>
  <c r="A440" i="40"/>
  <c r="A439" i="40"/>
  <c r="A438" i="40"/>
  <c r="A437" i="40"/>
  <c r="A436" i="40"/>
  <c r="A435" i="40"/>
  <c r="A434" i="40"/>
  <c r="A433" i="40"/>
  <c r="A432" i="40"/>
  <c r="A431" i="40"/>
  <c r="A430" i="40"/>
  <c r="A429" i="40"/>
  <c r="A428" i="40"/>
  <c r="A427" i="40"/>
  <c r="A426" i="40"/>
  <c r="A425" i="40"/>
  <c r="A424" i="40"/>
  <c r="A423" i="40"/>
  <c r="A422" i="40"/>
  <c r="A421" i="40"/>
  <c r="A420" i="40"/>
  <c r="A419" i="40"/>
  <c r="A418" i="40"/>
  <c r="A417" i="40"/>
  <c r="A416" i="40"/>
  <c r="A415" i="40"/>
  <c r="A414" i="40"/>
  <c r="A413" i="40"/>
  <c r="A412" i="40"/>
  <c r="A411" i="40"/>
  <c r="A410" i="40"/>
  <c r="A409" i="40"/>
  <c r="A408" i="40"/>
  <c r="A407" i="40"/>
  <c r="A406" i="40"/>
  <c r="A405" i="40"/>
  <c r="A404" i="40"/>
  <c r="A403" i="40"/>
  <c r="A402" i="40"/>
  <c r="A401" i="40"/>
  <c r="A400" i="40"/>
  <c r="A399" i="40"/>
  <c r="A398" i="40"/>
  <c r="A397" i="40"/>
  <c r="A396" i="40"/>
  <c r="A395" i="40"/>
  <c r="A394" i="40"/>
  <c r="A393" i="40"/>
  <c r="A392" i="40"/>
  <c r="A391" i="40"/>
  <c r="A390" i="40"/>
  <c r="A389" i="40"/>
  <c r="A388" i="40"/>
  <c r="A387" i="40"/>
  <c r="A386" i="40"/>
  <c r="A385" i="40"/>
  <c r="A384" i="40"/>
  <c r="A383" i="40"/>
  <c r="A382" i="40"/>
  <c r="A381" i="40"/>
  <c r="A380" i="40"/>
  <c r="A379" i="40"/>
  <c r="A378" i="40"/>
  <c r="A377" i="40"/>
  <c r="A376" i="40"/>
  <c r="A375" i="40"/>
  <c r="A374" i="40"/>
  <c r="A373" i="40"/>
  <c r="A372" i="40"/>
  <c r="A371" i="40"/>
  <c r="A370" i="40"/>
  <c r="A369" i="40"/>
  <c r="A368" i="40"/>
  <c r="A367" i="40"/>
  <c r="A366" i="40"/>
  <c r="A365" i="40"/>
  <c r="A364" i="40"/>
  <c r="A363" i="40"/>
  <c r="A362" i="40"/>
  <c r="A361" i="40"/>
  <c r="A360" i="40"/>
  <c r="A359" i="40"/>
  <c r="A358" i="40"/>
  <c r="A357" i="40"/>
  <c r="A356" i="40"/>
  <c r="A355" i="40"/>
  <c r="A354" i="40"/>
  <c r="A353" i="40"/>
  <c r="A352" i="40"/>
  <c r="A351" i="40"/>
  <c r="A350" i="40"/>
  <c r="A349" i="40"/>
  <c r="A348" i="40"/>
  <c r="A347" i="40"/>
  <c r="A346" i="40"/>
  <c r="A345" i="40"/>
  <c r="A344" i="40"/>
  <c r="A343" i="40"/>
  <c r="A342" i="40"/>
  <c r="A341" i="40"/>
  <c r="A340" i="40"/>
  <c r="A339" i="40"/>
  <c r="A338" i="40"/>
  <c r="A337" i="40"/>
  <c r="A336" i="40"/>
  <c r="A335" i="40"/>
  <c r="A334" i="40"/>
  <c r="A333" i="40"/>
  <c r="A332" i="40"/>
  <c r="A331" i="40"/>
  <c r="A330" i="40"/>
  <c r="A329" i="40"/>
  <c r="A328" i="40"/>
  <c r="A327" i="40"/>
  <c r="A326" i="40"/>
  <c r="A325" i="40"/>
  <c r="A324" i="40"/>
  <c r="A323" i="40"/>
  <c r="A322" i="40"/>
  <c r="A321" i="40"/>
  <c r="A320" i="40"/>
  <c r="A319" i="40"/>
  <c r="A318" i="40"/>
  <c r="A317" i="40"/>
  <c r="A316" i="40"/>
  <c r="A315" i="40"/>
  <c r="A314" i="40"/>
  <c r="A313" i="40"/>
  <c r="A312" i="40"/>
  <c r="A311" i="40"/>
  <c r="A310" i="40"/>
  <c r="A309" i="40"/>
  <c r="A308" i="40"/>
  <c r="A307" i="40"/>
  <c r="A306" i="40"/>
  <c r="A305" i="40"/>
  <c r="A304" i="40"/>
  <c r="A303" i="40"/>
  <c r="A302" i="40"/>
  <c r="A301" i="40"/>
  <c r="A300" i="40"/>
  <c r="A299" i="40"/>
  <c r="A298" i="40"/>
  <c r="A297" i="40"/>
  <c r="A296" i="40"/>
  <c r="A295" i="40"/>
  <c r="A294" i="40"/>
  <c r="A293" i="40"/>
  <c r="A292" i="40"/>
  <c r="A291" i="40"/>
  <c r="A290" i="40"/>
  <c r="A289" i="40"/>
  <c r="A288" i="40"/>
  <c r="A287" i="40"/>
  <c r="A286" i="40"/>
  <c r="A285" i="40"/>
  <c r="A284" i="40"/>
  <c r="A283" i="40"/>
  <c r="A282" i="40"/>
  <c r="A281" i="40"/>
  <c r="A280" i="40"/>
  <c r="A279" i="40"/>
  <c r="A278" i="40"/>
  <c r="A277" i="40"/>
  <c r="A276" i="40"/>
  <c r="A275" i="40"/>
  <c r="A274" i="40"/>
  <c r="A273" i="40"/>
  <c r="A272" i="40"/>
  <c r="A271" i="40"/>
  <c r="A270" i="40"/>
  <c r="A269" i="40"/>
  <c r="A268" i="40"/>
  <c r="A267" i="40"/>
  <c r="A266" i="40"/>
  <c r="A265" i="40"/>
  <c r="A264" i="40"/>
  <c r="A263" i="40"/>
  <c r="A262" i="40"/>
  <c r="A261" i="40"/>
  <c r="A260" i="40"/>
  <c r="A259" i="40"/>
  <c r="A258" i="40"/>
  <c r="A257" i="40"/>
  <c r="A256" i="40"/>
  <c r="A255" i="40"/>
  <c r="A254" i="40"/>
  <c r="A253" i="40"/>
  <c r="A252" i="40"/>
  <c r="A251" i="40"/>
  <c r="A250" i="40"/>
  <c r="A249" i="40"/>
  <c r="A248" i="40"/>
  <c r="A247" i="40"/>
  <c r="A246" i="40"/>
  <c r="A245" i="40"/>
  <c r="A244" i="40"/>
  <c r="A243" i="40"/>
  <c r="A242" i="40"/>
  <c r="A241" i="40"/>
  <c r="A240" i="40"/>
  <c r="A239" i="40"/>
  <c r="A238" i="40"/>
  <c r="A237" i="40"/>
  <c r="A236" i="40"/>
  <c r="A235" i="40"/>
  <c r="A234" i="40"/>
  <c r="A233" i="40"/>
  <c r="A232" i="40"/>
  <c r="A231" i="40"/>
  <c r="A230" i="40"/>
  <c r="A229" i="40"/>
  <c r="A228" i="40"/>
  <c r="A227" i="40"/>
  <c r="A226" i="40"/>
  <c r="A225" i="40"/>
  <c r="A224" i="40"/>
  <c r="A223" i="40"/>
  <c r="A222" i="40"/>
  <c r="A221" i="40"/>
  <c r="A220" i="40"/>
  <c r="A219" i="40"/>
  <c r="A218" i="40"/>
  <c r="A217" i="40"/>
  <c r="A216" i="40"/>
  <c r="A215" i="40"/>
  <c r="A214" i="40"/>
  <c r="A213" i="40"/>
  <c r="A212" i="40"/>
  <c r="A211" i="40"/>
  <c r="A210" i="40"/>
  <c r="A209" i="40"/>
  <c r="A208" i="40"/>
  <c r="A207" i="40"/>
  <c r="A206" i="40"/>
  <c r="A205" i="40"/>
  <c r="A204" i="40"/>
  <c r="A203" i="40"/>
  <c r="A202" i="40"/>
  <c r="A201" i="40"/>
  <c r="A200" i="40"/>
  <c r="A199" i="40"/>
  <c r="A198" i="40"/>
  <c r="A197" i="40"/>
  <c r="A196" i="40"/>
  <c r="A195" i="40"/>
  <c r="A194" i="40"/>
  <c r="A193" i="40"/>
  <c r="A192" i="40"/>
  <c r="A191" i="40"/>
  <c r="A190" i="40"/>
  <c r="A189" i="40"/>
  <c r="A188" i="40"/>
  <c r="A187" i="40"/>
  <c r="A186" i="40"/>
  <c r="A185" i="40"/>
  <c r="A184" i="40"/>
  <c r="A183" i="40"/>
  <c r="A182" i="40"/>
  <c r="A181" i="40"/>
  <c r="A180" i="40"/>
  <c r="A179" i="40"/>
  <c r="A775" i="40"/>
  <c r="A774" i="40"/>
  <c r="A773" i="40"/>
  <c r="A772" i="40"/>
  <c r="A771" i="40"/>
  <c r="A770" i="40"/>
  <c r="A769" i="40"/>
  <c r="A768" i="40"/>
  <c r="A767" i="40"/>
  <c r="A766" i="40"/>
  <c r="A765" i="40"/>
  <c r="A764" i="40"/>
  <c r="A763" i="40"/>
  <c r="A762" i="40"/>
  <c r="A761" i="40"/>
  <c r="A760" i="40"/>
  <c r="A759" i="40"/>
  <c r="A758" i="40"/>
  <c r="A757" i="40"/>
  <c r="A756" i="40"/>
  <c r="A755" i="40"/>
  <c r="A754" i="40"/>
  <c r="A753" i="40"/>
  <c r="A752" i="40"/>
  <c r="A751" i="40"/>
  <c r="A750" i="40"/>
  <c r="A749" i="40"/>
  <c r="A748" i="40"/>
  <c r="A747" i="40"/>
  <c r="A746" i="40"/>
  <c r="A745" i="40"/>
  <c r="A744" i="40"/>
  <c r="A743" i="40"/>
  <c r="A742" i="40"/>
  <c r="A741" i="40"/>
  <c r="A740" i="40"/>
  <c r="A739" i="40"/>
  <c r="A738" i="40"/>
  <c r="A737" i="40"/>
  <c r="A736" i="40"/>
  <c r="A735" i="40"/>
  <c r="A734" i="40"/>
  <c r="A733" i="40"/>
  <c r="A732" i="40"/>
  <c r="A731" i="40"/>
  <c r="A730" i="40"/>
  <c r="A729" i="40"/>
  <c r="A728" i="40"/>
  <c r="A727" i="40"/>
  <c r="A726" i="40"/>
  <c r="A725" i="40"/>
  <c r="A724" i="40"/>
  <c r="A723" i="40"/>
  <c r="A722" i="40"/>
  <c r="A721" i="40"/>
  <c r="A720" i="40"/>
  <c r="A719" i="40"/>
  <c r="A718" i="40"/>
  <c r="A717" i="40"/>
  <c r="A716" i="40"/>
  <c r="A715" i="40"/>
  <c r="A714" i="40"/>
  <c r="A713" i="40"/>
  <c r="A712" i="40"/>
  <c r="A711" i="40"/>
  <c r="A710" i="40"/>
  <c r="A709" i="40"/>
  <c r="A708" i="40"/>
  <c r="A707" i="40"/>
  <c r="A706" i="40"/>
  <c r="A705" i="40"/>
  <c r="A704" i="40"/>
  <c r="A703" i="40"/>
  <c r="A702" i="40"/>
  <c r="A701" i="40"/>
  <c r="A700" i="40"/>
  <c r="A699" i="40"/>
  <c r="A698" i="40"/>
  <c r="A697" i="40"/>
  <c r="A696" i="40"/>
  <c r="A695" i="40"/>
  <c r="A694" i="40"/>
  <c r="A693" i="40"/>
  <c r="A692" i="40"/>
  <c r="A691" i="40"/>
  <c r="A690" i="40"/>
  <c r="A689" i="40"/>
  <c r="A688" i="40"/>
  <c r="A687" i="40"/>
  <c r="A686" i="40"/>
  <c r="A685" i="40"/>
  <c r="A684" i="40"/>
  <c r="A683" i="40"/>
  <c r="A682" i="40"/>
  <c r="A681" i="40"/>
  <c r="A680" i="40"/>
  <c r="A679" i="40"/>
  <c r="A678" i="40"/>
  <c r="A677" i="40"/>
  <c r="A676" i="40"/>
  <c r="A675" i="40"/>
  <c r="A674" i="40"/>
  <c r="A673" i="40"/>
  <c r="A672" i="40"/>
  <c r="A671" i="40"/>
  <c r="A670" i="40"/>
  <c r="A178" i="40"/>
  <c r="A177" i="40"/>
  <c r="A669" i="40"/>
  <c r="A668" i="40"/>
  <c r="A667" i="40"/>
  <c r="A666" i="40"/>
  <c r="A665" i="40"/>
  <c r="A664" i="40"/>
  <c r="A663" i="40"/>
  <c r="A662" i="40"/>
  <c r="A661" i="40"/>
  <c r="A660" i="40"/>
  <c r="A659" i="40"/>
  <c r="A658" i="40"/>
  <c r="A657" i="40"/>
  <c r="A656" i="40"/>
  <c r="A655" i="40"/>
  <c r="A654" i="40"/>
  <c r="A653" i="40"/>
  <c r="A652" i="40"/>
  <c r="A651" i="40"/>
  <c r="A650" i="40"/>
  <c r="A649" i="40"/>
  <c r="A648" i="40"/>
  <c r="A647" i="40"/>
  <c r="A646" i="40"/>
  <c r="A645" i="40"/>
  <c r="A644" i="40"/>
  <c r="A643" i="40"/>
  <c r="A642" i="40"/>
  <c r="A641" i="40"/>
  <c r="A640" i="40"/>
  <c r="A639" i="40"/>
  <c r="A638" i="40"/>
  <c r="A637" i="40"/>
  <c r="A636" i="40"/>
  <c r="A635" i="40"/>
  <c r="A634" i="40"/>
  <c r="A633" i="40"/>
  <c r="A632" i="40"/>
  <c r="A631" i="40"/>
  <c r="A630" i="40"/>
  <c r="A629" i="40"/>
  <c r="A628" i="40"/>
  <c r="A627" i="40"/>
  <c r="A626" i="40"/>
  <c r="A625" i="40"/>
  <c r="A624" i="40"/>
  <c r="A623" i="40"/>
  <c r="A622" i="40"/>
  <c r="A621" i="40"/>
  <c r="A620" i="40"/>
  <c r="A619" i="40"/>
  <c r="A618" i="40"/>
  <c r="A617" i="40"/>
  <c r="A616" i="40"/>
  <c r="A615" i="40"/>
  <c r="A614" i="40"/>
  <c r="A613" i="40"/>
  <c r="A612" i="40"/>
  <c r="A611" i="40"/>
  <c r="A610" i="40"/>
  <c r="A609" i="40"/>
  <c r="A608" i="40"/>
  <c r="A607" i="40"/>
  <c r="A606" i="40"/>
  <c r="A605" i="40"/>
  <c r="A604" i="40"/>
  <c r="A603" i="40"/>
  <c r="A602" i="40"/>
  <c r="A601" i="40"/>
  <c r="A600" i="40"/>
  <c r="A599" i="40"/>
  <c r="A598" i="40"/>
  <c r="A597" i="40"/>
  <c r="A596" i="40"/>
  <c r="A595" i="40"/>
  <c r="A594" i="40"/>
  <c r="A593" i="40"/>
  <c r="A592" i="40"/>
  <c r="A591" i="40"/>
  <c r="A590" i="40"/>
  <c r="A589" i="40"/>
  <c r="A588" i="40"/>
  <c r="A29" i="40"/>
  <c r="A28" i="40"/>
  <c r="A27" i="40"/>
  <c r="A26" i="40"/>
  <c r="A25" i="40"/>
  <c r="A24" i="40"/>
  <c r="A23" i="40"/>
  <c r="A22" i="40"/>
  <c r="A21" i="40"/>
  <c r="A20" i="40"/>
  <c r="A19" i="40"/>
  <c r="A18" i="40"/>
  <c r="A17" i="40"/>
  <c r="A16" i="40"/>
  <c r="A15" i="40"/>
  <c r="A14" i="40"/>
  <c r="A13" i="40"/>
  <c r="A12" i="40"/>
  <c r="A11" i="40"/>
  <c r="A10" i="40"/>
  <c r="A9" i="40"/>
  <c r="A8" i="40"/>
  <c r="A7" i="40"/>
  <c r="A176" i="40"/>
  <c r="A175" i="40"/>
  <c r="A174" i="40"/>
  <c r="A173" i="40"/>
  <c r="A171" i="40"/>
  <c r="A170" i="40"/>
  <c r="A168" i="40"/>
  <c r="A167" i="40"/>
  <c r="A166" i="40"/>
  <c r="A165" i="40"/>
  <c r="A164" i="40"/>
  <c r="A163" i="40"/>
  <c r="A162" i="40"/>
  <c r="A161" i="40"/>
  <c r="A160" i="40"/>
  <c r="A159" i="40"/>
  <c r="A158" i="40"/>
  <c r="A157" i="40"/>
  <c r="A156" i="40"/>
  <c r="A155" i="40"/>
  <c r="A154" i="40"/>
  <c r="A153" i="40"/>
  <c r="A152" i="40"/>
  <c r="A151" i="40"/>
  <c r="A150" i="40"/>
  <c r="A149" i="40"/>
  <c r="A148" i="40"/>
  <c r="A147"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5" i="40"/>
  <c r="A104" i="40"/>
  <c r="A103" i="40"/>
  <c r="A102" i="40"/>
  <c r="A99" i="40"/>
  <c r="A98" i="40"/>
  <c r="A97" i="40"/>
  <c r="A94" i="40"/>
  <c r="A93" i="40"/>
  <c r="A92" i="40"/>
  <c r="A91" i="40"/>
  <c r="A90" i="40"/>
  <c r="A89" i="40"/>
  <c r="A88" i="40"/>
  <c r="A87" i="40"/>
  <c r="A86" i="40"/>
  <c r="A85" i="40"/>
  <c r="A84" i="40"/>
  <c r="A82" i="40"/>
  <c r="A81" i="40"/>
  <c r="A80" i="40"/>
  <c r="A79" i="40"/>
  <c r="A78" i="40"/>
  <c r="A77" i="40"/>
  <c r="A76" i="40"/>
  <c r="A75" i="40"/>
  <c r="A74" i="40"/>
  <c r="A73" i="40"/>
  <c r="A72" i="40"/>
  <c r="A71"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D3" i="4" l="1"/>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alcChain>
</file>

<file path=xl/comments1.xml><?xml version="1.0" encoding="utf-8"?>
<comments xmlns="http://schemas.openxmlformats.org/spreadsheetml/2006/main">
  <authors>
    <author>山口　祐輔（農山漁村課）</author>
  </authors>
  <commentList>
    <comment ref="F25" authorId="0" shapeId="0">
      <text>
        <r>
          <rPr>
            <b/>
            <sz val="9"/>
            <color indexed="81"/>
            <rFont val="MS P ゴシック"/>
            <family val="3"/>
            <charset val="128"/>
          </rPr>
          <t>山口　祐輔（農山漁村課）:</t>
        </r>
        <r>
          <rPr>
            <sz val="9"/>
            <color indexed="81"/>
            <rFont val="MS P ゴシック"/>
            <family val="3"/>
            <charset val="128"/>
          </rPr>
          <t xml:space="preserve">
</t>
        </r>
        <r>
          <rPr>
            <sz val="9"/>
            <color indexed="10"/>
            <rFont val="MS P ゴシック"/>
            <family val="3"/>
            <charset val="128"/>
          </rPr>
          <t xml:space="preserve">上峰町、みやき町を削除
</t>
        </r>
      </text>
    </comment>
    <comment ref="F224" authorId="0" shapeId="0">
      <text>
        <r>
          <rPr>
            <b/>
            <sz val="9"/>
            <color indexed="81"/>
            <rFont val="MS P ゴシック"/>
            <family val="3"/>
            <charset val="128"/>
          </rPr>
          <t>山口　祐輔（農山漁村課）:</t>
        </r>
        <r>
          <rPr>
            <sz val="9"/>
            <color indexed="81"/>
            <rFont val="MS P ゴシック"/>
            <family val="3"/>
            <charset val="128"/>
          </rPr>
          <t xml:space="preserve">
</t>
        </r>
        <r>
          <rPr>
            <sz val="9"/>
            <color indexed="10"/>
            <rFont val="MS P ゴシック"/>
            <family val="3"/>
            <charset val="128"/>
          </rPr>
          <t>「不動寺」2重計上につき1行削除</t>
        </r>
      </text>
    </comment>
  </commentList>
</comments>
</file>

<file path=xl/sharedStrings.xml><?xml version="1.0" encoding="utf-8"?>
<sst xmlns="http://schemas.openxmlformats.org/spreadsheetml/2006/main" count="18905" uniqueCount="2802">
  <si>
    <t>路線名</t>
    <rPh sb="0" eb="2">
      <t>ロセン</t>
    </rPh>
    <rPh sb="2" eb="3">
      <t>メイ</t>
    </rPh>
    <phoneticPr fontId="8"/>
  </si>
  <si>
    <t>工区名</t>
    <rPh sb="0" eb="2">
      <t>コウク</t>
    </rPh>
    <rPh sb="2" eb="3">
      <t>メイ</t>
    </rPh>
    <phoneticPr fontId="8"/>
  </si>
  <si>
    <t>市町名</t>
    <rPh sb="0" eb="1">
      <t>シ</t>
    </rPh>
    <rPh sb="1" eb="2">
      <t>マチ</t>
    </rPh>
    <rPh sb="2" eb="3">
      <t>メイ</t>
    </rPh>
    <phoneticPr fontId="8"/>
  </si>
  <si>
    <t>事業主体</t>
    <rPh sb="0" eb="2">
      <t>ジギョウ</t>
    </rPh>
    <rPh sb="2" eb="4">
      <t>シュタイ</t>
    </rPh>
    <phoneticPr fontId="8"/>
  </si>
  <si>
    <t>佐賀市</t>
    <rPh sb="0" eb="3">
      <t>サガシ</t>
    </rPh>
    <phoneticPr fontId="2"/>
  </si>
  <si>
    <t>小城市</t>
    <rPh sb="0" eb="3">
      <t>オギシ</t>
    </rPh>
    <phoneticPr fontId="2"/>
  </si>
  <si>
    <t>多久市</t>
    <rPh sb="0" eb="3">
      <t>タクシ</t>
    </rPh>
    <phoneticPr fontId="2"/>
  </si>
  <si>
    <t>神埼市</t>
    <rPh sb="0" eb="3">
      <t>カンザキシ</t>
    </rPh>
    <phoneticPr fontId="6"/>
  </si>
  <si>
    <t>唐津市</t>
    <rPh sb="0" eb="3">
      <t>カラツシ</t>
    </rPh>
    <phoneticPr fontId="6"/>
  </si>
  <si>
    <t>唐津市</t>
    <rPh sb="0" eb="2">
      <t>カラツ</t>
    </rPh>
    <rPh sb="2" eb="3">
      <t>シ</t>
    </rPh>
    <phoneticPr fontId="6"/>
  </si>
  <si>
    <t>伊万里市</t>
    <rPh sb="0" eb="4">
      <t>イマリシ</t>
    </rPh>
    <phoneticPr fontId="6"/>
  </si>
  <si>
    <t>有田町</t>
    <rPh sb="0" eb="2">
      <t>アリタ</t>
    </rPh>
    <rPh sb="2" eb="3">
      <t>マチ</t>
    </rPh>
    <phoneticPr fontId="6"/>
  </si>
  <si>
    <t>嬉野市</t>
    <rPh sb="0" eb="2">
      <t>ウレシノ</t>
    </rPh>
    <rPh sb="2" eb="3">
      <t>シ</t>
    </rPh>
    <phoneticPr fontId="6"/>
  </si>
  <si>
    <t>鹿島市</t>
    <rPh sb="0" eb="3">
      <t>カシマシ</t>
    </rPh>
    <phoneticPr fontId="6"/>
  </si>
  <si>
    <t>武雄市</t>
    <rPh sb="0" eb="3">
      <t>タケオシ</t>
    </rPh>
    <phoneticPr fontId="6"/>
  </si>
  <si>
    <t>佐賀市</t>
    <rPh sb="0" eb="3">
      <t>サガシ</t>
    </rPh>
    <phoneticPr fontId="6"/>
  </si>
  <si>
    <t>唐津市</t>
    <rPh sb="0" eb="3">
      <t>カラツシ</t>
    </rPh>
    <phoneticPr fontId="2"/>
  </si>
  <si>
    <t>鳥栖市</t>
    <rPh sb="0" eb="3">
      <t>トスシ</t>
    </rPh>
    <phoneticPr fontId="2"/>
  </si>
  <si>
    <t>多久市</t>
    <rPh sb="0" eb="3">
      <t>タクシ</t>
    </rPh>
    <phoneticPr fontId="11"/>
  </si>
  <si>
    <t>嬉野市</t>
    <rPh sb="0" eb="3">
      <t>ウレシノシ</t>
    </rPh>
    <phoneticPr fontId="6"/>
  </si>
  <si>
    <t>吉野ヶ里町</t>
    <rPh sb="0" eb="5">
      <t>ヨシノガリチョウ</t>
    </rPh>
    <phoneticPr fontId="6"/>
  </si>
  <si>
    <t>有田町</t>
    <rPh sb="0" eb="3">
      <t>アリタチョウ</t>
    </rPh>
    <phoneticPr fontId="6"/>
  </si>
  <si>
    <t>大町町</t>
    <rPh sb="0" eb="3">
      <t>オオマチチョウ</t>
    </rPh>
    <phoneticPr fontId="6"/>
  </si>
  <si>
    <t>江北町</t>
    <rPh sb="0" eb="3">
      <t>コウホクマチ</t>
    </rPh>
    <phoneticPr fontId="6"/>
  </si>
  <si>
    <t>太良町</t>
    <rPh sb="0" eb="3">
      <t>タラチョウ</t>
    </rPh>
    <phoneticPr fontId="6"/>
  </si>
  <si>
    <t>白石町</t>
    <rPh sb="0" eb="3">
      <t>シロイシチョウ</t>
    </rPh>
    <phoneticPr fontId="2"/>
  </si>
  <si>
    <t>伊万里市</t>
    <rPh sb="0" eb="4">
      <t>イマリシ</t>
    </rPh>
    <phoneticPr fontId="2"/>
  </si>
  <si>
    <t>佐賀市</t>
  </si>
  <si>
    <t>神埼市</t>
  </si>
  <si>
    <t>吉野ヶ里町</t>
  </si>
  <si>
    <t>唐津市</t>
  </si>
  <si>
    <t>伊万里市</t>
  </si>
  <si>
    <t>有田町</t>
  </si>
  <si>
    <t>武雄市</t>
  </si>
  <si>
    <t>嬉野市</t>
  </si>
  <si>
    <t>鹿島市</t>
  </si>
  <si>
    <t>伊万里市</t>
    <rPh sb="0" eb="3">
      <t>イマリ</t>
    </rPh>
    <rPh sb="3" eb="4">
      <t>シ</t>
    </rPh>
    <phoneticPr fontId="2"/>
  </si>
  <si>
    <t>武雄市</t>
    <rPh sb="0" eb="3">
      <t>タケオシ</t>
    </rPh>
    <phoneticPr fontId="2"/>
  </si>
  <si>
    <t>嬉野市</t>
    <rPh sb="0" eb="3">
      <t>ウレシノシ</t>
    </rPh>
    <phoneticPr fontId="2"/>
  </si>
  <si>
    <t>神埼市</t>
    <rPh sb="0" eb="3">
      <t>カンザキシ</t>
    </rPh>
    <phoneticPr fontId="2"/>
  </si>
  <si>
    <t>上峰町</t>
    <rPh sb="0" eb="3">
      <t>カミミネチョウ</t>
    </rPh>
    <phoneticPr fontId="2"/>
  </si>
  <si>
    <t>みやき町</t>
    <rPh sb="3" eb="4">
      <t>チョウ</t>
    </rPh>
    <phoneticPr fontId="2"/>
  </si>
  <si>
    <t>有田町</t>
    <rPh sb="0" eb="3">
      <t>アリタチョウ</t>
    </rPh>
    <phoneticPr fontId="2"/>
  </si>
  <si>
    <t>大町町</t>
    <rPh sb="0" eb="3">
      <t>オオマチチョウ</t>
    </rPh>
    <phoneticPr fontId="2"/>
  </si>
  <si>
    <t>小城</t>
    <rPh sb="0" eb="2">
      <t>オギ</t>
    </rPh>
    <phoneticPr fontId="2"/>
  </si>
  <si>
    <t>鍋島</t>
  </si>
  <si>
    <t>東高木</t>
  </si>
  <si>
    <t>天神</t>
  </si>
  <si>
    <t>唐津</t>
  </si>
  <si>
    <t>稗田</t>
  </si>
  <si>
    <t>加部島</t>
  </si>
  <si>
    <t>牛原</t>
  </si>
  <si>
    <t>天ヶ瀬</t>
  </si>
  <si>
    <t>伊万里</t>
  </si>
  <si>
    <t>西真手野</t>
  </si>
  <si>
    <t>久間</t>
  </si>
  <si>
    <t>脊振</t>
  </si>
  <si>
    <t>嘉納・﨑村</t>
  </si>
  <si>
    <t>松隈</t>
  </si>
  <si>
    <t>有田</t>
  </si>
  <si>
    <t>上大町</t>
  </si>
  <si>
    <t>畑ヶ田</t>
  </si>
  <si>
    <t>江北</t>
  </si>
  <si>
    <t>太良</t>
  </si>
  <si>
    <t>佐賀福富道路</t>
    <rPh sb="0" eb="2">
      <t>サガ</t>
    </rPh>
    <rPh sb="2" eb="4">
      <t>フクドミ</t>
    </rPh>
    <rPh sb="4" eb="6">
      <t>ドウロ</t>
    </rPh>
    <phoneticPr fontId="2"/>
  </si>
  <si>
    <t>佐賀道路</t>
    <rPh sb="0" eb="2">
      <t>サガ</t>
    </rPh>
    <rPh sb="2" eb="4">
      <t>ドウロ</t>
    </rPh>
    <phoneticPr fontId="2"/>
  </si>
  <si>
    <t>黒川・瀬戸</t>
    <rPh sb="0" eb="2">
      <t>クロカワ</t>
    </rPh>
    <rPh sb="3" eb="5">
      <t>セト</t>
    </rPh>
    <phoneticPr fontId="2"/>
  </si>
  <si>
    <t>広滝</t>
  </si>
  <si>
    <t>高串港</t>
  </si>
  <si>
    <t>枝去木・有浦上</t>
  </si>
  <si>
    <t>平山下</t>
  </si>
  <si>
    <t>柳瀬</t>
  </si>
  <si>
    <t>木場</t>
  </si>
  <si>
    <t>山谷牧</t>
  </si>
  <si>
    <t>立川</t>
  </si>
  <si>
    <t>二里第一</t>
  </si>
  <si>
    <t>赤穂山</t>
  </si>
  <si>
    <t>浅浦</t>
  </si>
  <si>
    <t>富士町地区ほか１箇所</t>
    <rPh sb="0" eb="3">
      <t>フジチョウ</t>
    </rPh>
    <rPh sb="3" eb="5">
      <t>チク</t>
    </rPh>
    <rPh sb="8" eb="10">
      <t>カショ</t>
    </rPh>
    <phoneticPr fontId="2"/>
  </si>
  <si>
    <t>高木瀬町　ほか38箇所</t>
    <rPh sb="0" eb="3">
      <t>タカギセ</t>
    </rPh>
    <rPh sb="3" eb="4">
      <t>マチ</t>
    </rPh>
    <rPh sb="9" eb="11">
      <t>カショ</t>
    </rPh>
    <phoneticPr fontId="2"/>
  </si>
  <si>
    <t>嘉瀬町　ほか28箇所</t>
    <rPh sb="0" eb="2">
      <t>カセ</t>
    </rPh>
    <rPh sb="2" eb="3">
      <t>マチ</t>
    </rPh>
    <rPh sb="8" eb="10">
      <t>カショ</t>
    </rPh>
    <phoneticPr fontId="2"/>
  </si>
  <si>
    <t>高木瀬町</t>
    <rPh sb="0" eb="3">
      <t>タカキセ</t>
    </rPh>
    <rPh sb="3" eb="4">
      <t>マチ</t>
    </rPh>
    <phoneticPr fontId="2"/>
  </si>
  <si>
    <t>栄町</t>
    <rPh sb="0" eb="2">
      <t>サカエマチ</t>
    </rPh>
    <phoneticPr fontId="2"/>
  </si>
  <si>
    <t>鬼丸町</t>
    <rPh sb="0" eb="2">
      <t>オニマル</t>
    </rPh>
    <rPh sb="2" eb="3">
      <t>マチ</t>
    </rPh>
    <phoneticPr fontId="2"/>
  </si>
  <si>
    <t>城内１丁目</t>
    <rPh sb="0" eb="2">
      <t>ジョウナイ</t>
    </rPh>
    <rPh sb="3" eb="5">
      <t>チョウメ</t>
    </rPh>
    <phoneticPr fontId="2"/>
  </si>
  <si>
    <t>鍋島町</t>
    <rPh sb="0" eb="2">
      <t>ナベシマ</t>
    </rPh>
    <rPh sb="2" eb="3">
      <t>マチ</t>
    </rPh>
    <phoneticPr fontId="2"/>
  </si>
  <si>
    <t>高島</t>
    <rPh sb="0" eb="2">
      <t>タカシマ</t>
    </rPh>
    <phoneticPr fontId="2"/>
  </si>
  <si>
    <t>浜崎</t>
    <rPh sb="0" eb="2">
      <t>ハマサキ</t>
    </rPh>
    <phoneticPr fontId="2"/>
  </si>
  <si>
    <t>熊ノ峯</t>
    <rPh sb="0" eb="1">
      <t>クマ</t>
    </rPh>
    <rPh sb="2" eb="3">
      <t>ミネ</t>
    </rPh>
    <phoneticPr fontId="2"/>
  </si>
  <si>
    <t>佐志</t>
    <rPh sb="0" eb="1">
      <t>サ</t>
    </rPh>
    <rPh sb="1" eb="2">
      <t>ココロザシ</t>
    </rPh>
    <phoneticPr fontId="2"/>
  </si>
  <si>
    <t>七山</t>
    <rPh sb="0" eb="2">
      <t>ナナヤマ</t>
    </rPh>
    <phoneticPr fontId="2"/>
  </si>
  <si>
    <t>鎮西</t>
    <rPh sb="0" eb="2">
      <t>チンゼイ</t>
    </rPh>
    <phoneticPr fontId="2"/>
  </si>
  <si>
    <t>相知</t>
    <rPh sb="0" eb="2">
      <t>オウチ</t>
    </rPh>
    <phoneticPr fontId="2"/>
  </si>
  <si>
    <t>神田</t>
    <rPh sb="0" eb="2">
      <t>カンダ</t>
    </rPh>
    <phoneticPr fontId="2"/>
  </si>
  <si>
    <t>新興町</t>
    <rPh sb="0" eb="2">
      <t>シンコウ</t>
    </rPh>
    <rPh sb="2" eb="3">
      <t>マチ</t>
    </rPh>
    <phoneticPr fontId="2"/>
  </si>
  <si>
    <t>材木町</t>
    <rPh sb="0" eb="2">
      <t>ザイモク</t>
    </rPh>
    <rPh sb="2" eb="3">
      <t>マチ</t>
    </rPh>
    <phoneticPr fontId="2"/>
  </si>
  <si>
    <t>東新興町</t>
    <rPh sb="0" eb="1">
      <t>ヒガシ</t>
    </rPh>
    <rPh sb="1" eb="3">
      <t>シンコウ</t>
    </rPh>
    <rPh sb="3" eb="4">
      <t>マチ</t>
    </rPh>
    <phoneticPr fontId="2"/>
  </si>
  <si>
    <t>旭が丘</t>
    <rPh sb="0" eb="1">
      <t>アサヒ</t>
    </rPh>
    <rPh sb="2" eb="3">
      <t>オカ</t>
    </rPh>
    <phoneticPr fontId="2"/>
  </si>
  <si>
    <t>鏡</t>
    <rPh sb="0" eb="1">
      <t>カガミ</t>
    </rPh>
    <phoneticPr fontId="2"/>
  </si>
  <si>
    <t>東唐津</t>
    <rPh sb="0" eb="1">
      <t>ヒガシ</t>
    </rPh>
    <rPh sb="1" eb="3">
      <t>カラツ</t>
    </rPh>
    <phoneticPr fontId="2"/>
  </si>
  <si>
    <t>和多田</t>
    <rPh sb="0" eb="3">
      <t>ワタダ</t>
    </rPh>
    <phoneticPr fontId="2"/>
  </si>
  <si>
    <t>立石</t>
    <rPh sb="0" eb="2">
      <t>タテイシ</t>
    </rPh>
    <phoneticPr fontId="2"/>
  </si>
  <si>
    <t>本通町ほか83箇所</t>
    <rPh sb="0" eb="2">
      <t>ホントオリ</t>
    </rPh>
    <rPh sb="2" eb="3">
      <t>マチ</t>
    </rPh>
    <rPh sb="7" eb="9">
      <t>カショ</t>
    </rPh>
    <phoneticPr fontId="2"/>
  </si>
  <si>
    <t>河内</t>
    <rPh sb="0" eb="2">
      <t>カワチ</t>
    </rPh>
    <phoneticPr fontId="2"/>
  </si>
  <si>
    <t>多久市工区ほか11箇所</t>
    <rPh sb="0" eb="3">
      <t>タクシ</t>
    </rPh>
    <rPh sb="3" eb="5">
      <t>コウク</t>
    </rPh>
    <rPh sb="9" eb="11">
      <t>カショ</t>
    </rPh>
    <phoneticPr fontId="2"/>
  </si>
  <si>
    <t>伊万里</t>
    <rPh sb="0" eb="3">
      <t>イマリ</t>
    </rPh>
    <phoneticPr fontId="2"/>
  </si>
  <si>
    <t>上野</t>
    <rPh sb="0" eb="2">
      <t>カミノ</t>
    </rPh>
    <phoneticPr fontId="2"/>
  </si>
  <si>
    <t>小楠</t>
    <rPh sb="0" eb="2">
      <t>オクス</t>
    </rPh>
    <phoneticPr fontId="2"/>
  </si>
  <si>
    <t>西真手野工区　ほか10箇所</t>
    <rPh sb="0" eb="4">
      <t>ニシマテノ</t>
    </rPh>
    <rPh sb="4" eb="6">
      <t>コウク</t>
    </rPh>
    <rPh sb="11" eb="13">
      <t>カショ</t>
    </rPh>
    <phoneticPr fontId="2"/>
  </si>
  <si>
    <t>芦原工区　ほか6箇所</t>
    <rPh sb="0" eb="2">
      <t>アシハラ</t>
    </rPh>
    <rPh sb="2" eb="4">
      <t>コウク</t>
    </rPh>
    <phoneticPr fontId="2"/>
  </si>
  <si>
    <t>天神工区　ほか4箇所</t>
    <rPh sb="0" eb="2">
      <t>テンジン</t>
    </rPh>
    <rPh sb="2" eb="4">
      <t>コウク</t>
    </rPh>
    <phoneticPr fontId="2"/>
  </si>
  <si>
    <t>川良</t>
    <rPh sb="0" eb="1">
      <t>カワ</t>
    </rPh>
    <rPh sb="1" eb="2">
      <t>ヨ</t>
    </rPh>
    <phoneticPr fontId="2"/>
  </si>
  <si>
    <t>永島</t>
    <rPh sb="0" eb="2">
      <t>ナガシマ</t>
    </rPh>
    <phoneticPr fontId="2"/>
  </si>
  <si>
    <t>小城工区　ほか3箇所</t>
    <rPh sb="0" eb="2">
      <t>オギ</t>
    </rPh>
    <rPh sb="2" eb="4">
      <t>コウク</t>
    </rPh>
    <rPh sb="8" eb="10">
      <t>カショ</t>
    </rPh>
    <phoneticPr fontId="2"/>
  </si>
  <si>
    <t>三日月工区　ほか4箇所</t>
    <rPh sb="0" eb="3">
      <t>ミカツキ</t>
    </rPh>
    <rPh sb="3" eb="5">
      <t>コウク</t>
    </rPh>
    <phoneticPr fontId="2"/>
  </si>
  <si>
    <t>牛津工区　ほか11箇所</t>
    <rPh sb="0" eb="1">
      <t>ウシ</t>
    </rPh>
    <rPh sb="1" eb="2">
      <t>ツ</t>
    </rPh>
    <rPh sb="2" eb="4">
      <t>コウク</t>
    </rPh>
    <phoneticPr fontId="2"/>
  </si>
  <si>
    <t>芦刈工区　ほか13箇所</t>
    <rPh sb="0" eb="2">
      <t>アシカリ</t>
    </rPh>
    <rPh sb="2" eb="4">
      <t>コウク</t>
    </rPh>
    <phoneticPr fontId="2"/>
  </si>
  <si>
    <t>下宿</t>
    <rPh sb="0" eb="1">
      <t>シモ</t>
    </rPh>
    <rPh sb="1" eb="2">
      <t>ヤド</t>
    </rPh>
    <phoneticPr fontId="2"/>
  </si>
  <si>
    <t>嘉納・﨑村</t>
    <rPh sb="0" eb="2">
      <t>カノウ</t>
    </rPh>
    <rPh sb="3" eb="5">
      <t>サキムラ</t>
    </rPh>
    <phoneticPr fontId="2"/>
  </si>
  <si>
    <t>屋形原</t>
    <rPh sb="0" eb="3">
      <t>ヤカタバル</t>
    </rPh>
    <phoneticPr fontId="2"/>
  </si>
  <si>
    <t>みやき</t>
  </si>
  <si>
    <t>有田工区　ほか6箇所</t>
    <rPh sb="0" eb="2">
      <t>アリタ</t>
    </rPh>
    <rPh sb="2" eb="4">
      <t>コウク</t>
    </rPh>
    <rPh sb="8" eb="10">
      <t>カショ</t>
    </rPh>
    <phoneticPr fontId="2"/>
  </si>
  <si>
    <t>大谷口</t>
    <rPh sb="0" eb="1">
      <t>オオ</t>
    </rPh>
    <rPh sb="1" eb="3">
      <t>タニグチ</t>
    </rPh>
    <phoneticPr fontId="2"/>
  </si>
  <si>
    <t>厳木</t>
    <rPh sb="0" eb="2">
      <t>キュウラギ</t>
    </rPh>
    <phoneticPr fontId="2"/>
  </si>
  <si>
    <t>屋形石</t>
    <rPh sb="0" eb="3">
      <t>ヤカタイシ</t>
    </rPh>
    <phoneticPr fontId="2"/>
  </si>
  <si>
    <t>浜玉</t>
    <rPh sb="0" eb="2">
      <t>ハマタマ</t>
    </rPh>
    <phoneticPr fontId="2"/>
  </si>
  <si>
    <t>呼子</t>
    <rPh sb="0" eb="2">
      <t>ヨブコ</t>
    </rPh>
    <phoneticPr fontId="2"/>
  </si>
  <si>
    <t>北波多</t>
    <rPh sb="0" eb="3">
      <t>キタハタ</t>
    </rPh>
    <phoneticPr fontId="2"/>
  </si>
  <si>
    <t>山田</t>
    <rPh sb="0" eb="2">
      <t>ヤマダ</t>
    </rPh>
    <phoneticPr fontId="2"/>
  </si>
  <si>
    <t>西城内</t>
    <rPh sb="0" eb="3">
      <t>ニシジョウナイ</t>
    </rPh>
    <phoneticPr fontId="2"/>
  </si>
  <si>
    <t>千代田町</t>
    <rPh sb="0" eb="4">
      <t>チヨダマチ</t>
    </rPh>
    <phoneticPr fontId="2"/>
  </si>
  <si>
    <t>桜町</t>
    <rPh sb="0" eb="2">
      <t>サクラマチ</t>
    </rPh>
    <phoneticPr fontId="2"/>
  </si>
  <si>
    <t>枝去木</t>
    <rPh sb="0" eb="1">
      <t>エダ</t>
    </rPh>
    <rPh sb="1" eb="2">
      <t>サ</t>
    </rPh>
    <rPh sb="2" eb="3">
      <t>キ</t>
    </rPh>
    <phoneticPr fontId="2"/>
  </si>
  <si>
    <t>原</t>
    <rPh sb="0" eb="1">
      <t>ハラ</t>
    </rPh>
    <phoneticPr fontId="2"/>
  </si>
  <si>
    <t>宇木</t>
    <rPh sb="0" eb="2">
      <t>ウキ</t>
    </rPh>
    <phoneticPr fontId="2"/>
  </si>
  <si>
    <t>肥前</t>
    <rPh sb="0" eb="2">
      <t>ヒゼン</t>
    </rPh>
    <phoneticPr fontId="2"/>
  </si>
  <si>
    <t>鳥栖</t>
    <rPh sb="0" eb="2">
      <t>トス</t>
    </rPh>
    <phoneticPr fontId="2"/>
  </si>
  <si>
    <t>多久</t>
    <rPh sb="0" eb="2">
      <t>タク</t>
    </rPh>
    <phoneticPr fontId="2"/>
  </si>
  <si>
    <t>神埼</t>
    <rPh sb="0" eb="2">
      <t>カンザキ</t>
    </rPh>
    <phoneticPr fontId="2"/>
  </si>
  <si>
    <t>有田</t>
    <rPh sb="0" eb="2">
      <t>アリタ</t>
    </rPh>
    <phoneticPr fontId="2"/>
  </si>
  <si>
    <t>km</t>
  </si>
  <si>
    <t>道路</t>
    <rPh sb="0" eb="2">
      <t>ドウロ</t>
    </rPh>
    <phoneticPr fontId="2"/>
  </si>
  <si>
    <t>事業期間（予定）</t>
    <rPh sb="0" eb="2">
      <t>ジギョウ</t>
    </rPh>
    <rPh sb="2" eb="4">
      <t>キカン</t>
    </rPh>
    <rPh sb="5" eb="7">
      <t>ヨテイ</t>
    </rPh>
    <phoneticPr fontId="8"/>
  </si>
  <si>
    <t>事業種別</t>
    <rPh sb="0" eb="2">
      <t>ジギョウ</t>
    </rPh>
    <rPh sb="2" eb="4">
      <t>シュベツ</t>
    </rPh>
    <phoneticPr fontId="8"/>
  </si>
  <si>
    <t>法面・盛土対策</t>
    <rPh sb="0" eb="2">
      <t>ノリメン</t>
    </rPh>
    <rPh sb="3" eb="5">
      <t>モリド</t>
    </rPh>
    <rPh sb="5" eb="7">
      <t>タイサク</t>
    </rPh>
    <phoneticPr fontId="2"/>
  </si>
  <si>
    <t>冠水対策</t>
    <rPh sb="0" eb="2">
      <t>カンスイ</t>
    </rPh>
    <rPh sb="2" eb="4">
      <t>タイサク</t>
    </rPh>
    <phoneticPr fontId="2"/>
  </si>
  <si>
    <t>停電・節電対策</t>
    <rPh sb="0" eb="2">
      <t>テイデン</t>
    </rPh>
    <rPh sb="3" eb="5">
      <t>セツデン</t>
    </rPh>
    <rPh sb="5" eb="7">
      <t>タイサク</t>
    </rPh>
    <phoneticPr fontId="2"/>
  </si>
  <si>
    <t>○</t>
  </si>
  <si>
    <t>小城市</t>
  </si>
  <si>
    <t>対象事業</t>
    <rPh sb="0" eb="2">
      <t>タイショウ</t>
    </rPh>
    <rPh sb="2" eb="4">
      <t>ジギョウ</t>
    </rPh>
    <phoneticPr fontId="8"/>
  </si>
  <si>
    <t>国土強靭</t>
    <rPh sb="0" eb="2">
      <t>コクド</t>
    </rPh>
    <rPh sb="2" eb="4">
      <t>キョウジン</t>
    </rPh>
    <phoneticPr fontId="8"/>
  </si>
  <si>
    <t>江北町</t>
  </si>
  <si>
    <t>鳥栖市</t>
  </si>
  <si>
    <t>みやき町</t>
  </si>
  <si>
    <t>吉野ヶ里町</t>
    <rPh sb="0" eb="5">
      <t>ヨシノガリチョウ</t>
    </rPh>
    <phoneticPr fontId="2"/>
  </si>
  <si>
    <t>基山町</t>
    <rPh sb="0" eb="3">
      <t>キヤマチョウ</t>
    </rPh>
    <phoneticPr fontId="2"/>
  </si>
  <si>
    <t>北川副・川副</t>
    <rPh sb="0" eb="3">
      <t>キタカワソエ</t>
    </rPh>
    <rPh sb="4" eb="6">
      <t>カワソエ</t>
    </rPh>
    <phoneticPr fontId="2"/>
  </si>
  <si>
    <t>北島</t>
    <rPh sb="0" eb="2">
      <t>キタジマ</t>
    </rPh>
    <phoneticPr fontId="2"/>
  </si>
  <si>
    <t>真木</t>
  </si>
  <si>
    <t>牛津</t>
    <rPh sb="0" eb="1">
      <t>ウシ</t>
    </rPh>
    <rPh sb="1" eb="2">
      <t>ツ</t>
    </rPh>
    <phoneticPr fontId="2"/>
  </si>
  <si>
    <t>石動</t>
    <rPh sb="0" eb="2">
      <t>イシドウ</t>
    </rPh>
    <phoneticPr fontId="2"/>
  </si>
  <si>
    <t>小倉</t>
    <rPh sb="0" eb="2">
      <t>コクラ</t>
    </rPh>
    <phoneticPr fontId="2"/>
  </si>
  <si>
    <t>小倉・宮浦</t>
    <rPh sb="0" eb="2">
      <t>コクラ</t>
    </rPh>
    <rPh sb="3" eb="5">
      <t>ミヤウラ</t>
    </rPh>
    <phoneticPr fontId="2"/>
  </si>
  <si>
    <t>宮浦</t>
    <rPh sb="0" eb="2">
      <t>ミヤウラ</t>
    </rPh>
    <phoneticPr fontId="2"/>
  </si>
  <si>
    <t>江迎</t>
    <rPh sb="0" eb="2">
      <t>エ</t>
    </rPh>
    <phoneticPr fontId="2"/>
  </si>
  <si>
    <t>三上</t>
    <rPh sb="0" eb="2">
      <t>ミカミ</t>
    </rPh>
    <phoneticPr fontId="2"/>
  </si>
  <si>
    <t>坊所</t>
    <rPh sb="0" eb="2">
      <t>ボ</t>
    </rPh>
    <phoneticPr fontId="2"/>
  </si>
  <si>
    <t>本町</t>
    <rPh sb="0" eb="2">
      <t>ホンマチ</t>
    </rPh>
    <phoneticPr fontId="2"/>
  </si>
  <si>
    <t>上峰</t>
    <rPh sb="0" eb="2">
      <t>カミミネ</t>
    </rPh>
    <phoneticPr fontId="2"/>
  </si>
  <si>
    <t>その他改築</t>
    <rPh sb="2" eb="3">
      <t>タ</t>
    </rPh>
    <rPh sb="3" eb="5">
      <t>カイチク</t>
    </rPh>
    <phoneticPr fontId="2"/>
  </si>
  <si>
    <t>防災対策等</t>
    <rPh sb="0" eb="2">
      <t>ボウサイ</t>
    </rPh>
    <rPh sb="2" eb="4">
      <t>タイサク</t>
    </rPh>
    <rPh sb="4" eb="5">
      <t>トウ</t>
    </rPh>
    <phoneticPr fontId="2"/>
  </si>
  <si>
    <t>【別紙５】リスト記載</t>
    <rPh sb="1" eb="3">
      <t>ベッシ</t>
    </rPh>
    <rPh sb="8" eb="10">
      <t>キサイ</t>
    </rPh>
    <phoneticPr fontId="8"/>
  </si>
  <si>
    <t>競争力強化</t>
    <rPh sb="0" eb="3">
      <t>キョウソウリョク</t>
    </rPh>
    <rPh sb="3" eb="5">
      <t>キョウカ</t>
    </rPh>
    <phoneticPr fontId="8"/>
  </si>
  <si>
    <t>多久市</t>
  </si>
  <si>
    <t>上峰町</t>
  </si>
  <si>
    <t>白石町</t>
  </si>
  <si>
    <t>鹿島市</t>
    <rPh sb="0" eb="3">
      <t>カシマシ</t>
    </rPh>
    <phoneticPr fontId="2"/>
  </si>
  <si>
    <t>上峰町</t>
    <rPh sb="0" eb="2">
      <t>カミミネ</t>
    </rPh>
    <rPh sb="2" eb="3">
      <t>マチ</t>
    </rPh>
    <phoneticPr fontId="2"/>
  </si>
  <si>
    <t>玄海町</t>
  </si>
  <si>
    <t>江北町</t>
    <rPh sb="0" eb="3">
      <t>コウホクマチ</t>
    </rPh>
    <phoneticPr fontId="2"/>
  </si>
  <si>
    <t>太良町</t>
    <rPh sb="0" eb="3">
      <t>タラチョウ</t>
    </rPh>
    <phoneticPr fontId="2"/>
  </si>
  <si>
    <t>石動</t>
  </si>
  <si>
    <t>福富</t>
  </si>
  <si>
    <t>高木瀬町</t>
    <rPh sb="0" eb="3">
      <t>タカギセ</t>
    </rPh>
    <rPh sb="3" eb="4">
      <t>マチ</t>
    </rPh>
    <phoneticPr fontId="2"/>
  </si>
  <si>
    <t>天神地区ほか</t>
    <rPh sb="0" eb="2">
      <t>テンジン</t>
    </rPh>
    <phoneticPr fontId="2"/>
  </si>
  <si>
    <t>神野地区ほか</t>
    <rPh sb="0" eb="2">
      <t>コウノ</t>
    </rPh>
    <rPh sb="2" eb="4">
      <t>チク</t>
    </rPh>
    <phoneticPr fontId="2"/>
  </si>
  <si>
    <t>若楠2丁目　</t>
    <rPh sb="0" eb="2">
      <t>ワカクス</t>
    </rPh>
    <rPh sb="3" eb="5">
      <t>チョウメ</t>
    </rPh>
    <phoneticPr fontId="2"/>
  </si>
  <si>
    <t>鍋島町地区ほか</t>
    <rPh sb="0" eb="2">
      <t>ナベシマ</t>
    </rPh>
    <rPh sb="2" eb="3">
      <t>マチ</t>
    </rPh>
    <rPh sb="3" eb="5">
      <t>チク</t>
    </rPh>
    <phoneticPr fontId="2"/>
  </si>
  <si>
    <t>浜崎</t>
  </si>
  <si>
    <t>長谷</t>
    <rPh sb="0" eb="2">
      <t>ナガタニ</t>
    </rPh>
    <phoneticPr fontId="2"/>
  </si>
  <si>
    <t>城内</t>
    <rPh sb="0" eb="2">
      <t>ジョウナイ</t>
    </rPh>
    <phoneticPr fontId="2"/>
  </si>
  <si>
    <t>湊</t>
    <rPh sb="0" eb="1">
      <t>ミナト</t>
    </rPh>
    <phoneticPr fontId="2"/>
  </si>
  <si>
    <t>八幡町</t>
    <rPh sb="0" eb="2">
      <t>ヤハタ</t>
    </rPh>
    <rPh sb="2" eb="3">
      <t>マチ</t>
    </rPh>
    <phoneticPr fontId="2"/>
  </si>
  <si>
    <t>唐津</t>
    <rPh sb="0" eb="2">
      <t>カラツ</t>
    </rPh>
    <phoneticPr fontId="2"/>
  </si>
  <si>
    <t>坊主町</t>
    <rPh sb="0" eb="2">
      <t>ボウズ</t>
    </rPh>
    <rPh sb="2" eb="3">
      <t>マチ</t>
    </rPh>
    <phoneticPr fontId="2"/>
  </si>
  <si>
    <t>山本</t>
    <rPh sb="0" eb="2">
      <t>ヤマモト</t>
    </rPh>
    <phoneticPr fontId="2"/>
  </si>
  <si>
    <t>浦</t>
    <rPh sb="0" eb="1">
      <t>ウラ</t>
    </rPh>
    <phoneticPr fontId="2"/>
  </si>
  <si>
    <t>双水</t>
    <rPh sb="0" eb="2">
      <t>ソウズイ</t>
    </rPh>
    <phoneticPr fontId="2"/>
  </si>
  <si>
    <t>大野</t>
    <rPh sb="0" eb="2">
      <t>オオノ</t>
    </rPh>
    <phoneticPr fontId="2"/>
  </si>
  <si>
    <t>多久</t>
  </si>
  <si>
    <t>井野尾</t>
    <rPh sb="0" eb="1">
      <t>イ</t>
    </rPh>
    <rPh sb="1" eb="2">
      <t>ノ</t>
    </rPh>
    <rPh sb="2" eb="3">
      <t>オ</t>
    </rPh>
    <phoneticPr fontId="2"/>
  </si>
  <si>
    <t>川西</t>
    <rPh sb="0" eb="2">
      <t>カワニシ</t>
    </rPh>
    <phoneticPr fontId="2"/>
  </si>
  <si>
    <t>藤川内</t>
    <rPh sb="0" eb="1">
      <t>フジ</t>
    </rPh>
    <rPh sb="1" eb="3">
      <t>カワウチ</t>
    </rPh>
    <phoneticPr fontId="2"/>
  </si>
  <si>
    <t>中山</t>
    <rPh sb="0" eb="2">
      <t>ナカヤマ</t>
    </rPh>
    <phoneticPr fontId="2"/>
  </si>
  <si>
    <t>馬伏</t>
    <rPh sb="0" eb="1">
      <t>マ</t>
    </rPh>
    <rPh sb="1" eb="2">
      <t>フ</t>
    </rPh>
    <phoneticPr fontId="2"/>
  </si>
  <si>
    <t>甘久工区　ほか9箇所</t>
    <rPh sb="0" eb="1">
      <t>アマ</t>
    </rPh>
    <rPh sb="1" eb="2">
      <t>ヒサシ</t>
    </rPh>
    <rPh sb="2" eb="4">
      <t>コウク</t>
    </rPh>
    <rPh sb="8" eb="10">
      <t>カショ</t>
    </rPh>
    <phoneticPr fontId="2"/>
  </si>
  <si>
    <t>溝ノ上工区　ほか</t>
    <rPh sb="0" eb="1">
      <t>ミゾ</t>
    </rPh>
    <rPh sb="2" eb="3">
      <t>ウエ</t>
    </rPh>
    <rPh sb="3" eb="5">
      <t>コウク</t>
    </rPh>
    <phoneticPr fontId="2"/>
  </si>
  <si>
    <t>鹿島</t>
    <rPh sb="0" eb="2">
      <t>カシマ</t>
    </rPh>
    <phoneticPr fontId="2"/>
  </si>
  <si>
    <t>鹿島小</t>
    <rPh sb="0" eb="2">
      <t>カシマ</t>
    </rPh>
    <rPh sb="2" eb="3">
      <t>ショウ</t>
    </rPh>
    <phoneticPr fontId="2"/>
  </si>
  <si>
    <t>古枝小</t>
    <rPh sb="0" eb="1">
      <t>フル</t>
    </rPh>
    <rPh sb="1" eb="2">
      <t>エダ</t>
    </rPh>
    <rPh sb="2" eb="3">
      <t>ショウ</t>
    </rPh>
    <phoneticPr fontId="2"/>
  </si>
  <si>
    <t>北鹿島小</t>
    <rPh sb="0" eb="1">
      <t>キタ</t>
    </rPh>
    <rPh sb="1" eb="3">
      <t>カシマ</t>
    </rPh>
    <rPh sb="3" eb="4">
      <t>ショウ</t>
    </rPh>
    <phoneticPr fontId="2"/>
  </si>
  <si>
    <t>七浦小</t>
    <rPh sb="0" eb="2">
      <t>ナナウラ</t>
    </rPh>
    <rPh sb="2" eb="3">
      <t>ショウ</t>
    </rPh>
    <phoneticPr fontId="2"/>
  </si>
  <si>
    <t>明倫小</t>
    <rPh sb="0" eb="2">
      <t>メイリン</t>
    </rPh>
    <rPh sb="2" eb="3">
      <t>ショウ</t>
    </rPh>
    <phoneticPr fontId="2"/>
  </si>
  <si>
    <t>三日月</t>
    <rPh sb="0" eb="3">
      <t>ミカツキ</t>
    </rPh>
    <phoneticPr fontId="2"/>
  </si>
  <si>
    <t>芦刈</t>
    <rPh sb="0" eb="2">
      <t>アシカリ</t>
    </rPh>
    <phoneticPr fontId="2"/>
  </si>
  <si>
    <t>久間</t>
    <rPh sb="0" eb="2">
      <t>ヒサマ</t>
    </rPh>
    <phoneticPr fontId="2"/>
  </si>
  <si>
    <t>吉田</t>
    <rPh sb="0" eb="2">
      <t>ヨシダ</t>
    </rPh>
    <phoneticPr fontId="2"/>
  </si>
  <si>
    <t>下宿</t>
    <rPh sb="0" eb="2">
      <t>シモジュク</t>
    </rPh>
    <phoneticPr fontId="2"/>
  </si>
  <si>
    <t>馬場下</t>
    <rPh sb="0" eb="2">
      <t>ババ</t>
    </rPh>
    <phoneticPr fontId="2"/>
  </si>
  <si>
    <t>下野</t>
    <rPh sb="0" eb="2">
      <t>シモノ</t>
    </rPh>
    <phoneticPr fontId="2"/>
  </si>
  <si>
    <t>谷所</t>
    <rPh sb="0" eb="1">
      <t>タニ</t>
    </rPh>
    <rPh sb="1" eb="2">
      <t>トコロ</t>
    </rPh>
    <phoneticPr fontId="2"/>
  </si>
  <si>
    <t>大草野</t>
    <rPh sb="0" eb="3">
      <t>オオクサノ</t>
    </rPh>
    <phoneticPr fontId="2"/>
  </si>
  <si>
    <t>脊振</t>
    <rPh sb="0" eb="2">
      <t>セフリ</t>
    </rPh>
    <phoneticPr fontId="2"/>
  </si>
  <si>
    <t>三津</t>
    <rPh sb="0" eb="2">
      <t>ミツ</t>
    </rPh>
    <phoneticPr fontId="2"/>
  </si>
  <si>
    <t>立野</t>
    <rPh sb="0" eb="2">
      <t>タテノ</t>
    </rPh>
    <phoneticPr fontId="2"/>
  </si>
  <si>
    <t>豆田</t>
    <rPh sb="0" eb="2">
      <t>マメダ</t>
    </rPh>
    <phoneticPr fontId="2"/>
  </si>
  <si>
    <t>大曲</t>
    <rPh sb="0" eb="2">
      <t>オオマガリ</t>
    </rPh>
    <phoneticPr fontId="2"/>
  </si>
  <si>
    <t>大曲</t>
  </si>
  <si>
    <t>田手</t>
    <rPh sb="0" eb="2">
      <t>タテ</t>
    </rPh>
    <phoneticPr fontId="2"/>
  </si>
  <si>
    <t>吉田</t>
    <rPh sb="0" eb="2">
      <t>ヨシダチク</t>
    </rPh>
    <phoneticPr fontId="2"/>
  </si>
  <si>
    <t>宮浦・小倉</t>
    <rPh sb="0" eb="2">
      <t>ミヤウラ</t>
    </rPh>
    <rPh sb="3" eb="5">
      <t>コクラ</t>
    </rPh>
    <phoneticPr fontId="2"/>
  </si>
  <si>
    <t>小倉・園部</t>
    <rPh sb="0" eb="2">
      <t>コクラ</t>
    </rPh>
    <rPh sb="3" eb="5">
      <t>ソノベ</t>
    </rPh>
    <phoneticPr fontId="2"/>
  </si>
  <si>
    <t>宮浦・園部</t>
    <rPh sb="0" eb="2">
      <t>ミヤウラ</t>
    </rPh>
    <rPh sb="3" eb="5">
      <t>ソノベ</t>
    </rPh>
    <phoneticPr fontId="2"/>
  </si>
  <si>
    <t>小倉・長野</t>
    <rPh sb="0" eb="2">
      <t>コクラ</t>
    </rPh>
    <rPh sb="3" eb="5">
      <t>ナガノ</t>
    </rPh>
    <phoneticPr fontId="2"/>
  </si>
  <si>
    <t>基山</t>
    <rPh sb="0" eb="2">
      <t>キヤマ</t>
    </rPh>
    <phoneticPr fontId="2"/>
  </si>
  <si>
    <t>東尾・原古賀・江見</t>
    <rPh sb="0" eb="2">
      <t>ヒガシオ</t>
    </rPh>
    <rPh sb="3" eb="6">
      <t>ハラコガ</t>
    </rPh>
    <rPh sb="7" eb="9">
      <t>エミ</t>
    </rPh>
    <phoneticPr fontId="2"/>
  </si>
  <si>
    <t>東尾</t>
    <rPh sb="0" eb="2">
      <t>ヒガシオ</t>
    </rPh>
    <phoneticPr fontId="2"/>
  </si>
  <si>
    <t>長倉・藤平</t>
    <rPh sb="0" eb="2">
      <t>ナガクラ</t>
    </rPh>
    <rPh sb="3" eb="4">
      <t>フジ</t>
    </rPh>
    <rPh sb="4" eb="5">
      <t>タイ</t>
    </rPh>
    <phoneticPr fontId="2"/>
  </si>
  <si>
    <t>座川内</t>
    <rPh sb="0" eb="1">
      <t>スワ</t>
    </rPh>
    <rPh sb="1" eb="3">
      <t>カワウチ</t>
    </rPh>
    <phoneticPr fontId="2"/>
  </si>
  <si>
    <t>田代</t>
    <rPh sb="0" eb="2">
      <t>タシロ</t>
    </rPh>
    <phoneticPr fontId="2"/>
  </si>
  <si>
    <t>普恩寺</t>
    <rPh sb="0" eb="3">
      <t>フオンジ</t>
    </rPh>
    <phoneticPr fontId="2"/>
  </si>
  <si>
    <t>今村</t>
    <rPh sb="0" eb="2">
      <t>イマムラ</t>
    </rPh>
    <phoneticPr fontId="2"/>
  </si>
  <si>
    <t>新宿</t>
    <rPh sb="0" eb="2">
      <t>シンシュク</t>
    </rPh>
    <phoneticPr fontId="2"/>
  </si>
  <si>
    <t>東分～祖子</t>
    <rPh sb="0" eb="1">
      <t>ヒガシ</t>
    </rPh>
    <rPh sb="1" eb="2">
      <t>ブン</t>
    </rPh>
    <rPh sb="3" eb="4">
      <t>ソ</t>
    </rPh>
    <rPh sb="4" eb="5">
      <t>コ</t>
    </rPh>
    <phoneticPr fontId="2"/>
  </si>
  <si>
    <t>宿～東分</t>
    <rPh sb="0" eb="1">
      <t>シュク</t>
    </rPh>
    <rPh sb="2" eb="3">
      <t>ヒガシ</t>
    </rPh>
    <phoneticPr fontId="2"/>
  </si>
  <si>
    <t>上惣～新渡</t>
    <rPh sb="0" eb="1">
      <t>カミ</t>
    </rPh>
    <rPh sb="1" eb="2">
      <t>ソウ</t>
    </rPh>
    <rPh sb="3" eb="4">
      <t>シン</t>
    </rPh>
    <rPh sb="4" eb="5">
      <t>ワタ</t>
    </rPh>
    <phoneticPr fontId="2"/>
  </si>
  <si>
    <t>東六府方</t>
    <rPh sb="0" eb="1">
      <t>ヒガシ</t>
    </rPh>
    <rPh sb="1" eb="2">
      <t>ロク</t>
    </rPh>
    <rPh sb="2" eb="3">
      <t>フ</t>
    </rPh>
    <rPh sb="3" eb="4">
      <t>ホウ</t>
    </rPh>
    <phoneticPr fontId="2"/>
  </si>
  <si>
    <t>坂田</t>
    <rPh sb="0" eb="2">
      <t>サカタ</t>
    </rPh>
    <phoneticPr fontId="2"/>
  </si>
  <si>
    <t>遠江</t>
    <rPh sb="0" eb="1">
      <t>トオ</t>
    </rPh>
    <rPh sb="1" eb="2">
      <t>エ</t>
    </rPh>
    <phoneticPr fontId="2"/>
  </si>
  <si>
    <t>伊福</t>
    <rPh sb="0" eb="2">
      <t>イフク</t>
    </rPh>
    <phoneticPr fontId="2"/>
  </si>
  <si>
    <t>黒金</t>
    <rPh sb="0" eb="2">
      <t>クロガネ</t>
    </rPh>
    <phoneticPr fontId="2"/>
  </si>
  <si>
    <t>牛尾呂</t>
    <rPh sb="0" eb="2">
      <t>ウシオ</t>
    </rPh>
    <rPh sb="2" eb="3">
      <t>ロ</t>
    </rPh>
    <phoneticPr fontId="2"/>
  </si>
  <si>
    <t>三里</t>
    <rPh sb="0" eb="2">
      <t>サンリ</t>
    </rPh>
    <phoneticPr fontId="2"/>
  </si>
  <si>
    <t>江岡</t>
    <rPh sb="0" eb="2">
      <t>エオカ</t>
    </rPh>
    <phoneticPr fontId="2"/>
  </si>
  <si>
    <t>広谷</t>
    <rPh sb="0" eb="2">
      <t>ヒロタニ</t>
    </rPh>
    <phoneticPr fontId="2"/>
  </si>
  <si>
    <t>針牟田</t>
    <rPh sb="0" eb="1">
      <t>ハリ</t>
    </rPh>
    <rPh sb="1" eb="3">
      <t>ムタ</t>
    </rPh>
    <phoneticPr fontId="2"/>
  </si>
  <si>
    <t>油津</t>
    <rPh sb="0" eb="2">
      <t>アブラツ</t>
    </rPh>
    <phoneticPr fontId="2"/>
  </si>
  <si>
    <t>諸富南</t>
  </si>
  <si>
    <t>西川副</t>
  </si>
  <si>
    <t>中川副</t>
  </si>
  <si>
    <t>東与賀</t>
  </si>
  <si>
    <t>思斉</t>
  </si>
  <si>
    <t>開成</t>
    <rPh sb="0" eb="2">
      <t>カイセイ</t>
    </rPh>
    <phoneticPr fontId="2"/>
  </si>
  <si>
    <t>金立</t>
    <rPh sb="0" eb="2">
      <t>キンリュウ</t>
    </rPh>
    <phoneticPr fontId="2"/>
  </si>
  <si>
    <t>佐賀</t>
    <rPh sb="0" eb="2">
      <t>サガ</t>
    </rPh>
    <phoneticPr fontId="2"/>
  </si>
  <si>
    <t>西唐津</t>
    <rPh sb="0" eb="1">
      <t>ニシ</t>
    </rPh>
    <rPh sb="1" eb="3">
      <t>カラツ</t>
    </rPh>
    <phoneticPr fontId="2"/>
  </si>
  <si>
    <t>相賀</t>
    <rPh sb="0" eb="2">
      <t>アイガ</t>
    </rPh>
    <phoneticPr fontId="2"/>
  </si>
  <si>
    <t>竹木場</t>
    <rPh sb="0" eb="1">
      <t>タケ</t>
    </rPh>
    <rPh sb="1" eb="3">
      <t>キバ</t>
    </rPh>
    <phoneticPr fontId="2"/>
  </si>
  <si>
    <t>横田上</t>
    <rPh sb="0" eb="2">
      <t>ヨコタ</t>
    </rPh>
    <rPh sb="2" eb="3">
      <t>ウエ</t>
    </rPh>
    <phoneticPr fontId="2"/>
  </si>
  <si>
    <t>本山</t>
    <rPh sb="0" eb="2">
      <t>モトヤマ</t>
    </rPh>
    <phoneticPr fontId="2"/>
  </si>
  <si>
    <t>岩屋</t>
    <rPh sb="0" eb="2">
      <t>イワヤ</t>
    </rPh>
    <phoneticPr fontId="2"/>
  </si>
  <si>
    <t>満越</t>
    <rPh sb="0" eb="1">
      <t>ミ</t>
    </rPh>
    <rPh sb="1" eb="2">
      <t>コシ</t>
    </rPh>
    <phoneticPr fontId="2"/>
  </si>
  <si>
    <t>横竹</t>
    <rPh sb="0" eb="1">
      <t>ヨコ</t>
    </rPh>
    <rPh sb="1" eb="2">
      <t>タケ</t>
    </rPh>
    <phoneticPr fontId="2"/>
  </si>
  <si>
    <t>唐津本庁</t>
    <rPh sb="0" eb="2">
      <t>カラツ</t>
    </rPh>
    <rPh sb="2" eb="4">
      <t>ホンチョウ</t>
    </rPh>
    <phoneticPr fontId="2"/>
  </si>
  <si>
    <t>府招</t>
    <rPh sb="0" eb="1">
      <t>フ</t>
    </rPh>
    <rPh sb="1" eb="2">
      <t>マネ</t>
    </rPh>
    <phoneticPr fontId="2"/>
  </si>
  <si>
    <t>永山</t>
    <rPh sb="0" eb="2">
      <t>ナガヤマ</t>
    </rPh>
    <phoneticPr fontId="2"/>
  </si>
  <si>
    <t>武雄</t>
    <rPh sb="0" eb="2">
      <t>タケオ</t>
    </rPh>
    <phoneticPr fontId="2"/>
  </si>
  <si>
    <t>能古見</t>
    <rPh sb="0" eb="3">
      <t>ノゴミ</t>
    </rPh>
    <phoneticPr fontId="2"/>
  </si>
  <si>
    <t>古枝</t>
    <rPh sb="0" eb="1">
      <t>フル</t>
    </rPh>
    <rPh sb="1" eb="2">
      <t>エダ</t>
    </rPh>
    <phoneticPr fontId="2"/>
  </si>
  <si>
    <t>浜</t>
    <rPh sb="0" eb="1">
      <t>ハマ</t>
    </rPh>
    <phoneticPr fontId="2"/>
  </si>
  <si>
    <t>北鹿島</t>
  </si>
  <si>
    <t>七浦</t>
    <rPh sb="0" eb="2">
      <t>ナナウラ</t>
    </rPh>
    <phoneticPr fontId="2"/>
  </si>
  <si>
    <t>不動山</t>
    <rPh sb="0" eb="3">
      <t>フドウヤマ</t>
    </rPh>
    <phoneticPr fontId="2"/>
  </si>
  <si>
    <t>吉田・豆田</t>
    <rPh sb="0" eb="2">
      <t>ヨシダ</t>
    </rPh>
    <rPh sb="3" eb="5">
      <t>マメダ</t>
    </rPh>
    <phoneticPr fontId="2"/>
  </si>
  <si>
    <t>玄海</t>
    <rPh sb="0" eb="2">
      <t>ゲンカイ</t>
    </rPh>
    <phoneticPr fontId="2"/>
  </si>
  <si>
    <t>大町</t>
    <rPh sb="0" eb="2">
      <t>オオマチ</t>
    </rPh>
    <phoneticPr fontId="2"/>
  </si>
  <si>
    <t>江北</t>
    <rPh sb="0" eb="2">
      <t>コウホク</t>
    </rPh>
    <phoneticPr fontId="2"/>
  </si>
  <si>
    <t>白石</t>
    <rPh sb="0" eb="2">
      <t>シロイシ</t>
    </rPh>
    <phoneticPr fontId="2"/>
  </si>
  <si>
    <t>太良</t>
    <rPh sb="0" eb="2">
      <t>タラ</t>
    </rPh>
    <phoneticPr fontId="2"/>
  </si>
  <si>
    <t>交通安全</t>
    <rPh sb="0" eb="2">
      <t>コウツウ</t>
    </rPh>
    <rPh sb="2" eb="4">
      <t>アンゼン</t>
    </rPh>
    <phoneticPr fontId="2"/>
  </si>
  <si>
    <t>その他</t>
    <rPh sb="2" eb="3">
      <t>タ</t>
    </rPh>
    <phoneticPr fontId="2"/>
  </si>
  <si>
    <t>自転車通行空間</t>
    <rPh sb="0" eb="2">
      <t>ジテン</t>
    </rPh>
    <rPh sb="3" eb="5">
      <t>ツウコウ</t>
    </rPh>
    <rPh sb="5" eb="7">
      <t>クウカン</t>
    </rPh>
    <phoneticPr fontId="2"/>
  </si>
  <si>
    <t>バリアフリー</t>
  </si>
  <si>
    <t>その他</t>
    <rPh sb="2" eb="3">
      <t>タ</t>
    </rPh>
    <phoneticPr fontId="8"/>
  </si>
  <si>
    <t>（主）三瀬神埼線</t>
  </si>
  <si>
    <t>（主）唐津北波多線</t>
  </si>
  <si>
    <t>（一）伊万里有田線</t>
  </si>
  <si>
    <t>（一）大木有田線</t>
  </si>
  <si>
    <t>（国）207号</t>
  </si>
  <si>
    <t>（主）武雄福富線</t>
  </si>
  <si>
    <t>（国）444号</t>
  </si>
  <si>
    <t>（市）植木橋木角線</t>
    <rPh sb="3" eb="5">
      <t>ウエキ</t>
    </rPh>
    <rPh sb="5" eb="6">
      <t>バシ</t>
    </rPh>
    <rPh sb="6" eb="7">
      <t>キ</t>
    </rPh>
    <rPh sb="7" eb="8">
      <t>ツノ</t>
    </rPh>
    <rPh sb="8" eb="9">
      <t>シンセン</t>
    </rPh>
    <phoneticPr fontId="6"/>
  </si>
  <si>
    <t>（市）上高木東渕線</t>
    <rPh sb="3" eb="4">
      <t>カミ</t>
    </rPh>
    <rPh sb="4" eb="6">
      <t>タカギ</t>
    </rPh>
    <rPh sb="6" eb="7">
      <t>ヒガシ</t>
    </rPh>
    <rPh sb="7" eb="8">
      <t>フチ</t>
    </rPh>
    <rPh sb="8" eb="9">
      <t>シンセン</t>
    </rPh>
    <phoneticPr fontId="6"/>
  </si>
  <si>
    <t>（市）長瀬東高木線</t>
    <rPh sb="3" eb="5">
      <t>ナガセ</t>
    </rPh>
    <rPh sb="5" eb="6">
      <t>ヒガシ</t>
    </rPh>
    <rPh sb="6" eb="8">
      <t>タカギ</t>
    </rPh>
    <rPh sb="8" eb="9">
      <t>シンセン</t>
    </rPh>
    <phoneticPr fontId="6"/>
  </si>
  <si>
    <t>（市）栄町3号線</t>
    <rPh sb="3" eb="4">
      <t>サカエ</t>
    </rPh>
    <rPh sb="4" eb="5">
      <t>マチ</t>
    </rPh>
    <rPh sb="6" eb="7">
      <t>ゴウ</t>
    </rPh>
    <rPh sb="7" eb="8">
      <t>シンセン</t>
    </rPh>
    <phoneticPr fontId="6"/>
  </si>
  <si>
    <t>（市）大財町北島線</t>
    <rPh sb="3" eb="5">
      <t>オオタカラ</t>
    </rPh>
    <rPh sb="5" eb="6">
      <t>マチ</t>
    </rPh>
    <rPh sb="6" eb="8">
      <t>キタジマ</t>
    </rPh>
    <rPh sb="8" eb="9">
      <t>シンセン</t>
    </rPh>
    <phoneticPr fontId="6"/>
  </si>
  <si>
    <t>（市）殿ノ浦西海岸線</t>
    <rPh sb="3" eb="4">
      <t>トノ</t>
    </rPh>
    <rPh sb="5" eb="6">
      <t>ウラ</t>
    </rPh>
    <rPh sb="6" eb="9">
      <t>ニシカイガン</t>
    </rPh>
    <rPh sb="9" eb="10">
      <t>セン</t>
    </rPh>
    <phoneticPr fontId="6"/>
  </si>
  <si>
    <t>（市）天川～星領線</t>
    <rPh sb="3" eb="5">
      <t>アマカワ</t>
    </rPh>
    <rPh sb="6" eb="7">
      <t>ホシ</t>
    </rPh>
    <rPh sb="7" eb="8">
      <t>リョウ</t>
    </rPh>
    <rPh sb="8" eb="9">
      <t>セン</t>
    </rPh>
    <phoneticPr fontId="6"/>
  </si>
  <si>
    <t>（市）黒瀬大泊線</t>
    <rPh sb="3" eb="5">
      <t>クロセ</t>
    </rPh>
    <rPh sb="5" eb="7">
      <t>オオトマリ</t>
    </rPh>
    <rPh sb="7" eb="8">
      <t>セン</t>
    </rPh>
    <phoneticPr fontId="6"/>
  </si>
  <si>
    <t>（市）稗田志気線</t>
    <rPh sb="3" eb="5">
      <t>ヒエダ</t>
    </rPh>
    <rPh sb="5" eb="6">
      <t>シ</t>
    </rPh>
    <rPh sb="6" eb="7">
      <t>キ</t>
    </rPh>
    <rPh sb="7" eb="8">
      <t>セン</t>
    </rPh>
    <phoneticPr fontId="6"/>
  </si>
  <si>
    <t>（市）田島線</t>
    <rPh sb="3" eb="5">
      <t>タジマ</t>
    </rPh>
    <rPh sb="5" eb="6">
      <t>セン</t>
    </rPh>
    <phoneticPr fontId="6"/>
  </si>
  <si>
    <t>（市）鶴楠線</t>
    <rPh sb="3" eb="4">
      <t>ツル</t>
    </rPh>
    <rPh sb="4" eb="5">
      <t>クス</t>
    </rPh>
    <rPh sb="5" eb="6">
      <t>セン</t>
    </rPh>
    <phoneticPr fontId="6"/>
  </si>
  <si>
    <t>（市）加部島中央線</t>
    <rPh sb="3" eb="5">
      <t>カベ</t>
    </rPh>
    <rPh sb="5" eb="6">
      <t>シマ</t>
    </rPh>
    <rPh sb="6" eb="8">
      <t>チュウオウ</t>
    </rPh>
    <rPh sb="8" eb="9">
      <t>セン</t>
    </rPh>
    <phoneticPr fontId="6"/>
  </si>
  <si>
    <t>（市）転石・大谷線</t>
    <rPh sb="3" eb="4">
      <t>コロ</t>
    </rPh>
    <rPh sb="4" eb="5">
      <t>イシ</t>
    </rPh>
    <rPh sb="6" eb="8">
      <t>オオタニ</t>
    </rPh>
    <rPh sb="8" eb="9">
      <t>セン</t>
    </rPh>
    <phoneticPr fontId="6"/>
  </si>
  <si>
    <t>（市）宮の前・天ヶ瀬・井上線</t>
    <rPh sb="3" eb="4">
      <t>ミヤ</t>
    </rPh>
    <rPh sb="5" eb="6">
      <t>マエ</t>
    </rPh>
    <rPh sb="7" eb="10">
      <t>アマガセ</t>
    </rPh>
    <rPh sb="11" eb="13">
      <t>イノウエ</t>
    </rPh>
    <rPh sb="13" eb="14">
      <t>セン</t>
    </rPh>
    <phoneticPr fontId="11"/>
  </si>
  <si>
    <t>（市）重橋・中山線</t>
    <rPh sb="3" eb="4">
      <t>ジュウ</t>
    </rPh>
    <rPh sb="4" eb="5">
      <t>バシ</t>
    </rPh>
    <rPh sb="6" eb="8">
      <t>ナカヤマ</t>
    </rPh>
    <rPh sb="8" eb="9">
      <t>セン</t>
    </rPh>
    <phoneticPr fontId="6"/>
  </si>
  <si>
    <t>（市）中山・上内野線</t>
    <rPh sb="3" eb="5">
      <t>ナカヤマ</t>
    </rPh>
    <rPh sb="6" eb="7">
      <t>カミ</t>
    </rPh>
    <rPh sb="7" eb="9">
      <t>ウチノ</t>
    </rPh>
    <rPh sb="9" eb="10">
      <t>セン</t>
    </rPh>
    <phoneticPr fontId="6"/>
  </si>
  <si>
    <t>（市）馬神原田線</t>
    <rPh sb="3" eb="4">
      <t>ウマ</t>
    </rPh>
    <rPh sb="4" eb="5">
      <t>カミ</t>
    </rPh>
    <rPh sb="5" eb="7">
      <t>ハラダ</t>
    </rPh>
    <rPh sb="7" eb="8">
      <t>セン</t>
    </rPh>
    <phoneticPr fontId="6"/>
  </si>
  <si>
    <t>（市）万才堤ノ上線</t>
    <rPh sb="3" eb="5">
      <t>マンサイ</t>
    </rPh>
    <rPh sb="5" eb="6">
      <t>ツツミ</t>
    </rPh>
    <rPh sb="7" eb="8">
      <t>ウエ</t>
    </rPh>
    <rPh sb="8" eb="9">
      <t>セン</t>
    </rPh>
    <phoneticPr fontId="6"/>
  </si>
  <si>
    <t>（市）広滝・倉谷線</t>
    <rPh sb="3" eb="5">
      <t>ヒロタキ</t>
    </rPh>
    <rPh sb="6" eb="8">
      <t>クラタニ</t>
    </rPh>
    <rPh sb="8" eb="9">
      <t>セン</t>
    </rPh>
    <phoneticPr fontId="6"/>
  </si>
  <si>
    <t>（市）国営千代田西1号線</t>
    <rPh sb="3" eb="5">
      <t>コクエイ</t>
    </rPh>
    <rPh sb="5" eb="8">
      <t>チヨダ</t>
    </rPh>
    <rPh sb="8" eb="9">
      <t>ニシ</t>
    </rPh>
    <rPh sb="10" eb="12">
      <t>ゴウセン</t>
    </rPh>
    <phoneticPr fontId="6"/>
  </si>
  <si>
    <t>（町）坂本・石上橋線</t>
    <rPh sb="1" eb="2">
      <t>マチ</t>
    </rPh>
    <rPh sb="3" eb="5">
      <t>サカモト</t>
    </rPh>
    <rPh sb="6" eb="7">
      <t>イシ</t>
    </rPh>
    <rPh sb="7" eb="8">
      <t>カミ</t>
    </rPh>
    <rPh sb="8" eb="9">
      <t>ハシ</t>
    </rPh>
    <rPh sb="9" eb="10">
      <t>セン</t>
    </rPh>
    <phoneticPr fontId="6"/>
  </si>
  <si>
    <t>（町）松隈・永山線</t>
    <rPh sb="3" eb="5">
      <t>マツクマ</t>
    </rPh>
    <rPh sb="6" eb="8">
      <t>ナガヤマ</t>
    </rPh>
    <rPh sb="8" eb="9">
      <t>セン</t>
    </rPh>
    <phoneticPr fontId="6"/>
  </si>
  <si>
    <t>（町）本村楠木原線</t>
    <rPh sb="3" eb="5">
      <t>ホンムラ</t>
    </rPh>
    <rPh sb="5" eb="6">
      <t>クスノキ</t>
    </rPh>
    <rPh sb="6" eb="7">
      <t>キ</t>
    </rPh>
    <rPh sb="7" eb="8">
      <t>ハラ</t>
    </rPh>
    <rPh sb="8" eb="9">
      <t>セン</t>
    </rPh>
    <phoneticPr fontId="6"/>
  </si>
  <si>
    <t>（町）広瀬山住吉線</t>
    <rPh sb="3" eb="5">
      <t>ヒロセ</t>
    </rPh>
    <rPh sb="5" eb="6">
      <t>ヤマ</t>
    </rPh>
    <rPh sb="6" eb="8">
      <t>スミヨシ</t>
    </rPh>
    <rPh sb="8" eb="9">
      <t>セン</t>
    </rPh>
    <phoneticPr fontId="6"/>
  </si>
  <si>
    <t>（町）大谷口線</t>
    <rPh sb="3" eb="5">
      <t>オオタニ</t>
    </rPh>
    <rPh sb="5" eb="6">
      <t>クチ</t>
    </rPh>
    <rPh sb="6" eb="7">
      <t>セン</t>
    </rPh>
    <phoneticPr fontId="6"/>
  </si>
  <si>
    <t>（町）小溝原穂波ノ尾線</t>
    <rPh sb="3" eb="5">
      <t>コミゾ</t>
    </rPh>
    <rPh sb="5" eb="6">
      <t>ハラ</t>
    </rPh>
    <rPh sb="6" eb="7">
      <t>ホ</t>
    </rPh>
    <rPh sb="7" eb="8">
      <t>ナミ</t>
    </rPh>
    <rPh sb="9" eb="10">
      <t>オ</t>
    </rPh>
    <rPh sb="10" eb="11">
      <t>セン</t>
    </rPh>
    <phoneticPr fontId="6"/>
  </si>
  <si>
    <t>（町）大平線</t>
    <rPh sb="3" eb="5">
      <t>オオヒラ</t>
    </rPh>
    <rPh sb="5" eb="6">
      <t>セン</t>
    </rPh>
    <phoneticPr fontId="6"/>
  </si>
  <si>
    <t>（町）浦川内線</t>
    <rPh sb="3" eb="6">
      <t>ウラカワチ</t>
    </rPh>
    <rPh sb="6" eb="7">
      <t>セン</t>
    </rPh>
    <phoneticPr fontId="6"/>
  </si>
  <si>
    <t>（町）中央線</t>
    <rPh sb="3" eb="5">
      <t>チュウオウ</t>
    </rPh>
    <rPh sb="5" eb="6">
      <t>セン</t>
    </rPh>
    <phoneticPr fontId="6"/>
  </si>
  <si>
    <t>（町）高砂～門前線</t>
    <rPh sb="3" eb="5">
      <t>タカサゴ</t>
    </rPh>
    <rPh sb="6" eb="8">
      <t>モンゼン</t>
    </rPh>
    <rPh sb="8" eb="9">
      <t>セン</t>
    </rPh>
    <phoneticPr fontId="6"/>
  </si>
  <si>
    <t>（町）亀崎・破瀬ノ浦線</t>
    <rPh sb="3" eb="4">
      <t>カメ</t>
    </rPh>
    <rPh sb="4" eb="5">
      <t>サキ</t>
    </rPh>
    <rPh sb="6" eb="7">
      <t>ハ</t>
    </rPh>
    <rPh sb="7" eb="8">
      <t>セ</t>
    </rPh>
    <rPh sb="9" eb="10">
      <t>ウラ</t>
    </rPh>
    <rPh sb="10" eb="11">
      <t>セン</t>
    </rPh>
    <phoneticPr fontId="6"/>
  </si>
  <si>
    <t>（市）内野山木場線</t>
    <rPh sb="1" eb="2">
      <t>シ</t>
    </rPh>
    <rPh sb="3" eb="5">
      <t>ウチノ</t>
    </rPh>
    <rPh sb="5" eb="6">
      <t>ヤマ</t>
    </rPh>
    <rPh sb="6" eb="8">
      <t>コバ</t>
    </rPh>
    <rPh sb="8" eb="9">
      <t>セン</t>
    </rPh>
    <phoneticPr fontId="2"/>
  </si>
  <si>
    <t>（市）内野小田志線</t>
    <rPh sb="3" eb="5">
      <t>ウチノ</t>
    </rPh>
    <rPh sb="5" eb="7">
      <t>オダ</t>
    </rPh>
    <rPh sb="7" eb="8">
      <t>ココロザシ</t>
    </rPh>
    <rPh sb="8" eb="9">
      <t>セン</t>
    </rPh>
    <phoneticPr fontId="2"/>
  </si>
  <si>
    <t>（市）国営千代田西１号線</t>
    <rPh sb="3" eb="5">
      <t>コクエイ</t>
    </rPh>
    <rPh sb="5" eb="8">
      <t>チヨダ</t>
    </rPh>
    <rPh sb="8" eb="9">
      <t>ニシ</t>
    </rPh>
    <rPh sb="10" eb="12">
      <t>ゴウセン</t>
    </rPh>
    <phoneticPr fontId="2"/>
  </si>
  <si>
    <t>（国）264号</t>
  </si>
  <si>
    <t>（主）佐賀外環状線</t>
  </si>
  <si>
    <t>（一）佐賀環状東線</t>
  </si>
  <si>
    <t>（主）佐賀川副線</t>
  </si>
  <si>
    <t>（一）高串港線</t>
  </si>
  <si>
    <t>（一）加倉仮屋港線</t>
  </si>
  <si>
    <t>（主）伊万里畑川内厳木線</t>
  </si>
  <si>
    <t>（主）武雄伊万里線</t>
  </si>
  <si>
    <t>（一）嬉野川棚線</t>
  </si>
  <si>
    <t>（一）大木庭武雄線</t>
  </si>
  <si>
    <t>（市）藤瀬関屋線</t>
    <rPh sb="3" eb="5">
      <t>フジセ</t>
    </rPh>
    <rPh sb="5" eb="7">
      <t>セキヤ</t>
    </rPh>
    <rPh sb="7" eb="8">
      <t>セン</t>
    </rPh>
    <phoneticPr fontId="2"/>
  </si>
  <si>
    <t>（市）千布蛎久線　</t>
    <rPh sb="1" eb="2">
      <t>シ</t>
    </rPh>
    <rPh sb="3" eb="5">
      <t>チフ</t>
    </rPh>
    <rPh sb="5" eb="7">
      <t>カキヒサ</t>
    </rPh>
    <rPh sb="7" eb="8">
      <t>セン</t>
    </rPh>
    <phoneticPr fontId="2"/>
  </si>
  <si>
    <t>（市）一本松中原線　</t>
    <rPh sb="1" eb="2">
      <t>シ</t>
    </rPh>
    <rPh sb="3" eb="6">
      <t>イッポンマツ</t>
    </rPh>
    <rPh sb="6" eb="8">
      <t>ナカハラ</t>
    </rPh>
    <rPh sb="8" eb="9">
      <t>セン</t>
    </rPh>
    <phoneticPr fontId="2"/>
  </si>
  <si>
    <t>（市）東高木線</t>
    <rPh sb="1" eb="2">
      <t>シ</t>
    </rPh>
    <rPh sb="3" eb="4">
      <t>ヒガシ</t>
    </rPh>
    <rPh sb="4" eb="6">
      <t>タカキ</t>
    </rPh>
    <rPh sb="6" eb="7">
      <t>セン</t>
    </rPh>
    <phoneticPr fontId="2"/>
  </si>
  <si>
    <t>（市）大財神野町線</t>
    <rPh sb="1" eb="2">
      <t>シ</t>
    </rPh>
    <rPh sb="3" eb="5">
      <t>オオタカラ</t>
    </rPh>
    <rPh sb="5" eb="8">
      <t>コウノマチ</t>
    </rPh>
    <rPh sb="8" eb="9">
      <t>セン</t>
    </rPh>
    <phoneticPr fontId="2"/>
  </si>
  <si>
    <t>（市）城内船津線</t>
    <rPh sb="1" eb="2">
      <t>シ</t>
    </rPh>
    <rPh sb="3" eb="5">
      <t>ジョウナイ</t>
    </rPh>
    <rPh sb="5" eb="7">
      <t>フナツ</t>
    </rPh>
    <rPh sb="7" eb="8">
      <t>セン</t>
    </rPh>
    <phoneticPr fontId="2"/>
  </si>
  <si>
    <t>（市）城内線</t>
    <rPh sb="1" eb="2">
      <t>シ</t>
    </rPh>
    <rPh sb="3" eb="5">
      <t>ジョウナイ</t>
    </rPh>
    <rPh sb="5" eb="6">
      <t>セン</t>
    </rPh>
    <phoneticPr fontId="2"/>
  </si>
  <si>
    <t>（市）角目増田線</t>
    <rPh sb="1" eb="2">
      <t>シ</t>
    </rPh>
    <rPh sb="3" eb="4">
      <t>ツノ</t>
    </rPh>
    <rPh sb="4" eb="5">
      <t>メ</t>
    </rPh>
    <rPh sb="5" eb="7">
      <t>マスダ</t>
    </rPh>
    <rPh sb="7" eb="8">
      <t>セン</t>
    </rPh>
    <phoneticPr fontId="2"/>
  </si>
  <si>
    <t>（市）高島海岸線</t>
  </si>
  <si>
    <t>（市）東～山田線</t>
  </si>
  <si>
    <t>（市）熊ノ峯線</t>
  </si>
  <si>
    <t>（市）佐志大良線</t>
    <rPh sb="3" eb="4">
      <t>サ</t>
    </rPh>
    <rPh sb="4" eb="5">
      <t>ココロザシ</t>
    </rPh>
    <rPh sb="5" eb="7">
      <t>タイリョウ</t>
    </rPh>
    <rPh sb="7" eb="8">
      <t>セン</t>
    </rPh>
    <phoneticPr fontId="2"/>
  </si>
  <si>
    <t>（市）鳥巣木浦線</t>
    <rPh sb="3" eb="5">
      <t>トリス</t>
    </rPh>
    <rPh sb="5" eb="7">
      <t>キウラ</t>
    </rPh>
    <rPh sb="7" eb="8">
      <t>セン</t>
    </rPh>
    <phoneticPr fontId="2"/>
  </si>
  <si>
    <t>（市）開拓本線</t>
    <rPh sb="3" eb="5">
      <t>カイタク</t>
    </rPh>
    <rPh sb="5" eb="7">
      <t>ホンセン</t>
    </rPh>
    <phoneticPr fontId="2"/>
  </si>
  <si>
    <t>（市）長野山瀬線</t>
    <rPh sb="3" eb="5">
      <t>ナガノ</t>
    </rPh>
    <rPh sb="5" eb="7">
      <t>ヤマセ</t>
    </rPh>
    <rPh sb="7" eb="8">
      <t>セン</t>
    </rPh>
    <phoneticPr fontId="2"/>
  </si>
  <si>
    <t>（市）柳瀬下門線</t>
    <rPh sb="3" eb="5">
      <t>ヤナギセ</t>
    </rPh>
    <rPh sb="5" eb="6">
      <t>シタ</t>
    </rPh>
    <rPh sb="6" eb="7">
      <t>カド</t>
    </rPh>
    <rPh sb="7" eb="8">
      <t>セン</t>
    </rPh>
    <phoneticPr fontId="2"/>
  </si>
  <si>
    <t>（市）殿山線</t>
    <rPh sb="3" eb="5">
      <t>トノヤマ</t>
    </rPh>
    <rPh sb="5" eb="6">
      <t>セン</t>
    </rPh>
    <phoneticPr fontId="2"/>
  </si>
  <si>
    <t>（市）和多田二タ子線</t>
    <rPh sb="3" eb="6">
      <t>ワタダ</t>
    </rPh>
    <rPh sb="6" eb="7">
      <t>フ</t>
    </rPh>
    <rPh sb="8" eb="9">
      <t>ゴ</t>
    </rPh>
    <rPh sb="9" eb="10">
      <t>セン</t>
    </rPh>
    <phoneticPr fontId="1"/>
  </si>
  <si>
    <t>（市）唐津駅前東新興町線</t>
    <rPh sb="3" eb="5">
      <t>カラツ</t>
    </rPh>
    <rPh sb="5" eb="7">
      <t>エキマエ</t>
    </rPh>
    <rPh sb="7" eb="11">
      <t>ヒガシシンコウマチ</t>
    </rPh>
    <rPh sb="11" eb="12">
      <t>セン</t>
    </rPh>
    <phoneticPr fontId="1"/>
  </si>
  <si>
    <t>（市）千代田町町田線</t>
    <rPh sb="3" eb="7">
      <t>チヨダチョウ</t>
    </rPh>
    <rPh sb="7" eb="9">
      <t>マチダ</t>
    </rPh>
    <rPh sb="9" eb="10">
      <t>セン</t>
    </rPh>
    <phoneticPr fontId="1"/>
  </si>
  <si>
    <t>（市）東新興町一、二、三号線</t>
    <rPh sb="3" eb="7">
      <t>ヒガシシンコウマチ</t>
    </rPh>
    <rPh sb="7" eb="8">
      <t>イチ</t>
    </rPh>
    <rPh sb="9" eb="10">
      <t>ニ</t>
    </rPh>
    <rPh sb="11" eb="13">
      <t>サンゴウ</t>
    </rPh>
    <rPh sb="13" eb="14">
      <t>セン</t>
    </rPh>
    <phoneticPr fontId="1"/>
  </si>
  <si>
    <t>（市）新興町町田線</t>
    <rPh sb="3" eb="6">
      <t>シンコウチョウ</t>
    </rPh>
    <rPh sb="6" eb="8">
      <t>マチダ</t>
    </rPh>
    <rPh sb="8" eb="9">
      <t>セン</t>
    </rPh>
    <phoneticPr fontId="1"/>
  </si>
  <si>
    <t>（市）唐津駅旭が丘線</t>
    <rPh sb="3" eb="6">
      <t>カラツエキ</t>
    </rPh>
    <rPh sb="6" eb="7">
      <t>アサヒ</t>
    </rPh>
    <rPh sb="8" eb="9">
      <t>オカ</t>
    </rPh>
    <rPh sb="9" eb="10">
      <t>セン</t>
    </rPh>
    <phoneticPr fontId="1"/>
  </si>
  <si>
    <t>（市）才三町線</t>
    <rPh sb="3" eb="5">
      <t>サイサン</t>
    </rPh>
    <rPh sb="5" eb="6">
      <t>チョウ</t>
    </rPh>
    <rPh sb="6" eb="7">
      <t>セン</t>
    </rPh>
    <phoneticPr fontId="1"/>
  </si>
  <si>
    <t>（市）東唐津海岸線</t>
    <rPh sb="3" eb="6">
      <t>ヒガシカラツ</t>
    </rPh>
    <rPh sb="6" eb="8">
      <t>カイガン</t>
    </rPh>
    <rPh sb="8" eb="9">
      <t>セン</t>
    </rPh>
    <phoneticPr fontId="1"/>
  </si>
  <si>
    <t>（市）東唐津駅鏡線</t>
    <rPh sb="3" eb="4">
      <t>ヒガシ</t>
    </rPh>
    <rPh sb="4" eb="6">
      <t>カラツ</t>
    </rPh>
    <rPh sb="6" eb="7">
      <t>エキ</t>
    </rPh>
    <rPh sb="7" eb="8">
      <t>カガミ</t>
    </rPh>
    <rPh sb="8" eb="9">
      <t>セン</t>
    </rPh>
    <phoneticPr fontId="1"/>
  </si>
  <si>
    <t>（市）東唐津駅南線</t>
    <rPh sb="3" eb="4">
      <t>ヒガシ</t>
    </rPh>
    <rPh sb="4" eb="6">
      <t>カラツ</t>
    </rPh>
    <rPh sb="6" eb="7">
      <t>エキ</t>
    </rPh>
    <rPh sb="7" eb="8">
      <t>ミナミ</t>
    </rPh>
    <rPh sb="8" eb="9">
      <t>セン</t>
    </rPh>
    <phoneticPr fontId="1"/>
  </si>
  <si>
    <t>（市）北新開線</t>
    <rPh sb="3" eb="4">
      <t>キタ</t>
    </rPh>
    <rPh sb="4" eb="6">
      <t>シンカイ</t>
    </rPh>
    <rPh sb="6" eb="7">
      <t>セン</t>
    </rPh>
    <phoneticPr fontId="1"/>
  </si>
  <si>
    <t>（市）東唐津駅南二十九号線</t>
    <rPh sb="3" eb="4">
      <t>ヒガシ</t>
    </rPh>
    <rPh sb="4" eb="6">
      <t>カラツ</t>
    </rPh>
    <rPh sb="6" eb="7">
      <t>エキ</t>
    </rPh>
    <rPh sb="7" eb="8">
      <t>ミナミ</t>
    </rPh>
    <rPh sb="8" eb="11">
      <t>ニジュウキュウ</t>
    </rPh>
    <rPh sb="11" eb="12">
      <t>ゴウ</t>
    </rPh>
    <rPh sb="12" eb="13">
      <t>セン</t>
    </rPh>
    <phoneticPr fontId="1"/>
  </si>
  <si>
    <t>（市）鏡一号線</t>
    <rPh sb="3" eb="4">
      <t>カガミ</t>
    </rPh>
    <rPh sb="4" eb="6">
      <t>イチゴウ</t>
    </rPh>
    <rPh sb="6" eb="7">
      <t>セン</t>
    </rPh>
    <phoneticPr fontId="1"/>
  </si>
  <si>
    <t>（市）東唐津駅南一号線</t>
    <rPh sb="3" eb="4">
      <t>ヒガシ</t>
    </rPh>
    <rPh sb="4" eb="6">
      <t>カラツ</t>
    </rPh>
    <rPh sb="6" eb="7">
      <t>エキ</t>
    </rPh>
    <rPh sb="7" eb="8">
      <t>ミナミ</t>
    </rPh>
    <rPh sb="8" eb="10">
      <t>イチゴウ</t>
    </rPh>
    <rPh sb="10" eb="11">
      <t>セン</t>
    </rPh>
    <phoneticPr fontId="1"/>
  </si>
  <si>
    <t>（市）妙見満島線</t>
    <rPh sb="3" eb="5">
      <t>ミョウケン</t>
    </rPh>
    <rPh sb="5" eb="6">
      <t>ミチル</t>
    </rPh>
    <rPh sb="6" eb="7">
      <t>シマ</t>
    </rPh>
    <rPh sb="7" eb="8">
      <t>セン</t>
    </rPh>
    <phoneticPr fontId="1"/>
  </si>
  <si>
    <t>（市）東町大土井線</t>
    <rPh sb="3" eb="5">
      <t>ヒガシチョウ</t>
    </rPh>
    <rPh sb="5" eb="8">
      <t>オオドイ</t>
    </rPh>
    <rPh sb="8" eb="9">
      <t>セン</t>
    </rPh>
    <phoneticPr fontId="1"/>
  </si>
  <si>
    <t>（市）立石・御手洗滝線</t>
    <rPh sb="1" eb="2">
      <t>シ</t>
    </rPh>
    <rPh sb="3" eb="5">
      <t>タテイシ</t>
    </rPh>
    <rPh sb="6" eb="9">
      <t>ミタラシ</t>
    </rPh>
    <rPh sb="9" eb="10">
      <t>タキ</t>
    </rPh>
    <rPh sb="10" eb="11">
      <t>セン</t>
    </rPh>
    <phoneticPr fontId="2"/>
  </si>
  <si>
    <t>（市）今泉・田代代官町線</t>
    <rPh sb="3" eb="5">
      <t>イマイズミ</t>
    </rPh>
    <rPh sb="6" eb="8">
      <t>タシロ</t>
    </rPh>
    <rPh sb="8" eb="10">
      <t>ダイカン</t>
    </rPh>
    <rPh sb="10" eb="11">
      <t>マチ</t>
    </rPh>
    <rPh sb="11" eb="12">
      <t>セン</t>
    </rPh>
    <phoneticPr fontId="2"/>
  </si>
  <si>
    <t>（市）井川口・天神松線</t>
    <rPh sb="3" eb="4">
      <t>イ</t>
    </rPh>
    <rPh sb="4" eb="6">
      <t>カワグチ</t>
    </rPh>
    <rPh sb="7" eb="9">
      <t>テンジン</t>
    </rPh>
    <rPh sb="9" eb="10">
      <t>マツ</t>
    </rPh>
    <rPh sb="10" eb="11">
      <t>セン</t>
    </rPh>
    <phoneticPr fontId="2"/>
  </si>
  <si>
    <t>（市）上の原・中小路線</t>
    <rPh sb="3" eb="4">
      <t>ウエ</t>
    </rPh>
    <rPh sb="5" eb="6">
      <t>ハラ</t>
    </rPh>
    <rPh sb="7" eb="10">
      <t>ナカショウジ</t>
    </rPh>
    <rPh sb="10" eb="11">
      <t>セン</t>
    </rPh>
    <phoneticPr fontId="2"/>
  </si>
  <si>
    <t>（市）白野･原屋敷線</t>
    <rPh sb="1" eb="2">
      <t>シ</t>
    </rPh>
    <rPh sb="3" eb="5">
      <t>シロノ</t>
    </rPh>
    <rPh sb="6" eb="9">
      <t>ハラヤシキ</t>
    </rPh>
    <rPh sb="9" eb="10">
      <t>セン</t>
    </rPh>
    <phoneticPr fontId="2"/>
  </si>
  <si>
    <t>（市）中山上･井野尾線</t>
    <rPh sb="1" eb="2">
      <t>シ</t>
    </rPh>
    <rPh sb="3" eb="5">
      <t>ナカヤマ</t>
    </rPh>
    <rPh sb="5" eb="6">
      <t>カミ</t>
    </rPh>
    <rPh sb="7" eb="10">
      <t>イノオ</t>
    </rPh>
    <rPh sb="10" eb="11">
      <t>セン</t>
    </rPh>
    <phoneticPr fontId="2"/>
  </si>
  <si>
    <t>（市）みどりが丘1号線</t>
    <rPh sb="1" eb="2">
      <t>シ</t>
    </rPh>
    <rPh sb="7" eb="8">
      <t>オカ</t>
    </rPh>
    <rPh sb="9" eb="11">
      <t>ゴウセン</t>
    </rPh>
    <phoneticPr fontId="2"/>
  </si>
  <si>
    <t>（市）谷ノ浦玉江線</t>
    <rPh sb="1" eb="2">
      <t>シ</t>
    </rPh>
    <rPh sb="3" eb="4">
      <t>タニ</t>
    </rPh>
    <rPh sb="5" eb="6">
      <t>ウラ</t>
    </rPh>
    <rPh sb="6" eb="8">
      <t>タマエ</t>
    </rPh>
    <rPh sb="8" eb="9">
      <t>セン</t>
    </rPh>
    <phoneticPr fontId="2"/>
  </si>
  <si>
    <t>（市）梶原楠町線</t>
    <rPh sb="1" eb="2">
      <t>シ</t>
    </rPh>
    <rPh sb="3" eb="6">
      <t>カジワラクス</t>
    </rPh>
    <rPh sb="6" eb="7">
      <t>マチ</t>
    </rPh>
    <rPh sb="7" eb="8">
      <t>セン</t>
    </rPh>
    <phoneticPr fontId="2"/>
  </si>
  <si>
    <t>（市）黒牟田線</t>
    <rPh sb="1" eb="2">
      <t>シ</t>
    </rPh>
    <rPh sb="3" eb="4">
      <t>クロ</t>
    </rPh>
    <rPh sb="4" eb="6">
      <t>ムタ</t>
    </rPh>
    <rPh sb="6" eb="7">
      <t>セン</t>
    </rPh>
    <phoneticPr fontId="2"/>
  </si>
  <si>
    <t>（市）追分医王寺線</t>
    <rPh sb="1" eb="2">
      <t>シ</t>
    </rPh>
    <rPh sb="3" eb="5">
      <t>オイワケ</t>
    </rPh>
    <rPh sb="5" eb="8">
      <t>イオウジ</t>
    </rPh>
    <rPh sb="8" eb="9">
      <t>セン</t>
    </rPh>
    <phoneticPr fontId="2"/>
  </si>
  <si>
    <t>（市）武雄甘久線</t>
    <rPh sb="1" eb="2">
      <t>シ</t>
    </rPh>
    <rPh sb="3" eb="5">
      <t>タケオ</t>
    </rPh>
    <rPh sb="5" eb="6">
      <t>アマ</t>
    </rPh>
    <rPh sb="6" eb="7">
      <t>ヒサシ</t>
    </rPh>
    <rPh sb="7" eb="8">
      <t>セン</t>
    </rPh>
    <phoneticPr fontId="2"/>
  </si>
  <si>
    <t>（市）梶原楠町線</t>
    <rPh sb="1" eb="2">
      <t>シ</t>
    </rPh>
    <rPh sb="3" eb="8">
      <t>カジワラクスマチセン</t>
    </rPh>
    <phoneticPr fontId="2"/>
  </si>
  <si>
    <t>（市）小楠永島線</t>
    <rPh sb="1" eb="2">
      <t>シ</t>
    </rPh>
    <rPh sb="3" eb="5">
      <t>オクス</t>
    </rPh>
    <rPh sb="5" eb="8">
      <t>ナガシマセン</t>
    </rPh>
    <phoneticPr fontId="2"/>
  </si>
  <si>
    <t>（市）寺浦幹線</t>
    <rPh sb="1" eb="2">
      <t>シ</t>
    </rPh>
    <rPh sb="3" eb="4">
      <t>テラ</t>
    </rPh>
    <rPh sb="4" eb="5">
      <t>ウラ</t>
    </rPh>
    <rPh sb="5" eb="7">
      <t>カンセン</t>
    </rPh>
    <phoneticPr fontId="2"/>
  </si>
  <si>
    <t>（市）熊寄・四条線</t>
    <rPh sb="1" eb="2">
      <t>シ</t>
    </rPh>
    <rPh sb="3" eb="4">
      <t>クマ</t>
    </rPh>
    <rPh sb="4" eb="5">
      <t>ヤドリキ</t>
    </rPh>
    <rPh sb="6" eb="8">
      <t>シジョウ</t>
    </rPh>
    <rPh sb="8" eb="9">
      <t>セン</t>
    </rPh>
    <phoneticPr fontId="2"/>
  </si>
  <si>
    <t>（市）上江良線</t>
    <rPh sb="1" eb="2">
      <t>シ</t>
    </rPh>
    <rPh sb="3" eb="4">
      <t>ウエ</t>
    </rPh>
    <rPh sb="4" eb="6">
      <t>エラ</t>
    </rPh>
    <rPh sb="6" eb="7">
      <t>セン</t>
    </rPh>
    <phoneticPr fontId="2"/>
  </si>
  <si>
    <t>（市）小路・中村線</t>
    <rPh sb="1" eb="2">
      <t>シ</t>
    </rPh>
    <rPh sb="3" eb="4">
      <t>コ</t>
    </rPh>
    <rPh sb="4" eb="5">
      <t>ロ</t>
    </rPh>
    <rPh sb="6" eb="8">
      <t>ナカムラ</t>
    </rPh>
    <rPh sb="8" eb="9">
      <t>セン</t>
    </rPh>
    <phoneticPr fontId="2"/>
  </si>
  <si>
    <t>（町）ｸﾞﾘｰﾝﾚｲｸﾀｳﾝ3号線</t>
    <rPh sb="1" eb="2">
      <t>マチ</t>
    </rPh>
    <phoneticPr fontId="2"/>
  </si>
  <si>
    <t>（町）白石西大島線外</t>
    <rPh sb="1" eb="2">
      <t>マチ</t>
    </rPh>
    <rPh sb="3" eb="5">
      <t>シライシ</t>
    </rPh>
    <rPh sb="5" eb="6">
      <t>ニシ</t>
    </rPh>
    <rPh sb="6" eb="8">
      <t>オオシマ</t>
    </rPh>
    <rPh sb="8" eb="9">
      <t>セン</t>
    </rPh>
    <rPh sb="9" eb="10">
      <t>ホカ</t>
    </rPh>
    <phoneticPr fontId="2"/>
  </si>
  <si>
    <t>（町）笹野1号線外</t>
    <rPh sb="1" eb="2">
      <t>マチ</t>
    </rPh>
    <rPh sb="3" eb="5">
      <t>ササノ</t>
    </rPh>
    <rPh sb="6" eb="7">
      <t>ゴウ</t>
    </rPh>
    <rPh sb="7" eb="8">
      <t>セン</t>
    </rPh>
    <rPh sb="8" eb="9">
      <t>ホカ</t>
    </rPh>
    <phoneticPr fontId="2"/>
  </si>
  <si>
    <t>（町）小溝原穂波ノ尾線</t>
    <rPh sb="1" eb="2">
      <t>チョウ</t>
    </rPh>
    <rPh sb="3" eb="5">
      <t>コミゾ</t>
    </rPh>
    <rPh sb="5" eb="6">
      <t>ハラ</t>
    </rPh>
    <rPh sb="6" eb="7">
      <t>ホ</t>
    </rPh>
    <rPh sb="7" eb="8">
      <t>ナミ</t>
    </rPh>
    <rPh sb="9" eb="10">
      <t>オ</t>
    </rPh>
    <rPh sb="10" eb="11">
      <t>セン</t>
    </rPh>
    <phoneticPr fontId="2"/>
  </si>
  <si>
    <t>（町）弥護原線</t>
    <rPh sb="1" eb="2">
      <t>チョウ</t>
    </rPh>
    <rPh sb="3" eb="6">
      <t>ヤゴバル</t>
    </rPh>
    <rPh sb="6" eb="7">
      <t>セン</t>
    </rPh>
    <phoneticPr fontId="2"/>
  </si>
  <si>
    <t>（主）佐賀脊振線</t>
  </si>
  <si>
    <t>（一）江北芦刈線</t>
  </si>
  <si>
    <t>（主）佐賀川久保鳥栖線</t>
  </si>
  <si>
    <t>（一）中原鳥栖線</t>
  </si>
  <si>
    <t>（主）久留米基山筑紫野線</t>
  </si>
  <si>
    <t>（主）諸富西島線</t>
  </si>
  <si>
    <t>（市）川副中央幹線</t>
    <rPh sb="1" eb="2">
      <t>シ</t>
    </rPh>
    <rPh sb="3" eb="5">
      <t>カワソエ</t>
    </rPh>
    <rPh sb="5" eb="7">
      <t>チュウオウ</t>
    </rPh>
    <rPh sb="7" eb="9">
      <t>カンセン</t>
    </rPh>
    <phoneticPr fontId="2"/>
  </si>
  <si>
    <t>（市）天草江北島線</t>
    <rPh sb="1" eb="2">
      <t>シ</t>
    </rPh>
    <rPh sb="3" eb="5">
      <t>アマクサ</t>
    </rPh>
    <rPh sb="5" eb="6">
      <t>エ</t>
    </rPh>
    <rPh sb="6" eb="7">
      <t>キタ</t>
    </rPh>
    <rPh sb="7" eb="8">
      <t>シマ</t>
    </rPh>
    <rPh sb="8" eb="9">
      <t>セン</t>
    </rPh>
    <phoneticPr fontId="2"/>
  </si>
  <si>
    <t>（市）轟木・衛生処理場線</t>
    <rPh sb="1" eb="2">
      <t>シ</t>
    </rPh>
    <rPh sb="3" eb="4">
      <t>トドロキ</t>
    </rPh>
    <rPh sb="4" eb="5">
      <t>キ</t>
    </rPh>
    <rPh sb="6" eb="8">
      <t>エイセイ</t>
    </rPh>
    <rPh sb="8" eb="11">
      <t>ショリジョウ</t>
    </rPh>
    <rPh sb="11" eb="12">
      <t>セン</t>
    </rPh>
    <phoneticPr fontId="2"/>
  </si>
  <si>
    <t>（市）牛津駅前線</t>
    <rPh sb="1" eb="2">
      <t>シ</t>
    </rPh>
    <rPh sb="3" eb="4">
      <t>ウシ</t>
    </rPh>
    <rPh sb="4" eb="5">
      <t>ツ</t>
    </rPh>
    <rPh sb="5" eb="6">
      <t>エキ</t>
    </rPh>
    <rPh sb="6" eb="7">
      <t>マエ</t>
    </rPh>
    <rPh sb="7" eb="8">
      <t>セン</t>
    </rPh>
    <phoneticPr fontId="2"/>
  </si>
  <si>
    <t>（市）牛津駅南線</t>
    <rPh sb="1" eb="2">
      <t>シ</t>
    </rPh>
    <rPh sb="3" eb="4">
      <t>ウシ</t>
    </rPh>
    <rPh sb="4" eb="5">
      <t>ツ</t>
    </rPh>
    <rPh sb="5" eb="6">
      <t>エキ</t>
    </rPh>
    <rPh sb="6" eb="7">
      <t>ミナミ</t>
    </rPh>
    <rPh sb="7" eb="8">
      <t>セン</t>
    </rPh>
    <phoneticPr fontId="2"/>
  </si>
  <si>
    <t>（町）丸林線</t>
    <rPh sb="1" eb="2">
      <t>マチ</t>
    </rPh>
    <rPh sb="3" eb="5">
      <t>マルバヤシ</t>
    </rPh>
    <rPh sb="5" eb="6">
      <t>セン</t>
    </rPh>
    <phoneticPr fontId="2"/>
  </si>
  <si>
    <t>（町）城戸１号線</t>
    <rPh sb="3" eb="5">
      <t>キド</t>
    </rPh>
    <rPh sb="6" eb="7">
      <t>ゴウ</t>
    </rPh>
    <phoneticPr fontId="2"/>
  </si>
  <si>
    <t>（町）うそん谷線</t>
    <rPh sb="6" eb="7">
      <t>タニ</t>
    </rPh>
    <phoneticPr fontId="2"/>
  </si>
  <si>
    <t>（町）深底線</t>
    <rPh sb="3" eb="4">
      <t>フカ</t>
    </rPh>
    <rPh sb="4" eb="5">
      <t>ソコ</t>
    </rPh>
    <phoneticPr fontId="2"/>
  </si>
  <si>
    <t>（町）八枚碇線</t>
    <rPh sb="3" eb="5">
      <t>ハチマイ</t>
    </rPh>
    <rPh sb="5" eb="6">
      <t>イカリ</t>
    </rPh>
    <phoneticPr fontId="2"/>
  </si>
  <si>
    <t>（町）三上北南北1号線</t>
    <rPh sb="3" eb="5">
      <t>ミカミ</t>
    </rPh>
    <rPh sb="5" eb="6">
      <t>キタ</t>
    </rPh>
    <rPh sb="6" eb="8">
      <t>ナンボク</t>
    </rPh>
    <rPh sb="9" eb="11">
      <t>ゴウセン</t>
    </rPh>
    <phoneticPr fontId="2"/>
  </si>
  <si>
    <t>（町）上坊所線（新規）</t>
    <rPh sb="1" eb="2">
      <t>マチ</t>
    </rPh>
    <rPh sb="3" eb="4">
      <t>カミ</t>
    </rPh>
    <rPh sb="4" eb="6">
      <t>ボ</t>
    </rPh>
    <rPh sb="6" eb="7">
      <t>セン</t>
    </rPh>
    <rPh sb="8" eb="10">
      <t>シンキ</t>
    </rPh>
    <phoneticPr fontId="2"/>
  </si>
  <si>
    <t>（町）郡境・坊所線（新規）</t>
    <rPh sb="1" eb="2">
      <t>マチ</t>
    </rPh>
    <rPh sb="3" eb="4">
      <t>グン</t>
    </rPh>
    <rPh sb="4" eb="5">
      <t>ザカイ</t>
    </rPh>
    <rPh sb="6" eb="8">
      <t>ボ</t>
    </rPh>
    <rPh sb="8" eb="9">
      <t>セン</t>
    </rPh>
    <rPh sb="10" eb="12">
      <t>シンキ</t>
    </rPh>
    <phoneticPr fontId="2"/>
  </si>
  <si>
    <t>（町）南原原宿線</t>
    <rPh sb="1" eb="2">
      <t>マチ</t>
    </rPh>
    <rPh sb="3" eb="4">
      <t>ミナミ</t>
    </rPh>
    <rPh sb="4" eb="5">
      <t>ハラ</t>
    </rPh>
    <rPh sb="5" eb="6">
      <t>ハラ</t>
    </rPh>
    <rPh sb="6" eb="8">
      <t>シュクセン</t>
    </rPh>
    <phoneticPr fontId="2"/>
  </si>
  <si>
    <t>（一）杉山小城線</t>
  </si>
  <si>
    <t>（一）岸川莇原線</t>
  </si>
  <si>
    <t>（一）別府牛津停車場線</t>
  </si>
  <si>
    <t>（一）川上牛津線</t>
  </si>
  <si>
    <t>（主）北茂安三田川線</t>
  </si>
  <si>
    <t>（一）坊所城島線</t>
  </si>
  <si>
    <t>（一）鳥栖田代線</t>
  </si>
  <si>
    <t>（主）佐賀八女線</t>
  </si>
  <si>
    <t>（主）中原三瀬線</t>
  </si>
  <si>
    <t>（主）川棚有田線</t>
  </si>
  <si>
    <t>（主）多久江北線</t>
  </si>
  <si>
    <t>（一）梅野有田線</t>
  </si>
  <si>
    <t>（一）山浦肥前鹿島停車場線</t>
  </si>
  <si>
    <t>（主）相知山内線</t>
  </si>
  <si>
    <t>（主）武雄多久線</t>
  </si>
  <si>
    <t>（一）中野武雄線</t>
  </si>
  <si>
    <t>（市）植木橋木角線</t>
    <rPh sb="1" eb="2">
      <t>シ</t>
    </rPh>
    <rPh sb="3" eb="5">
      <t>ウエキ</t>
    </rPh>
    <rPh sb="5" eb="6">
      <t>ハシ</t>
    </rPh>
    <rPh sb="6" eb="7">
      <t>キ</t>
    </rPh>
    <rPh sb="7" eb="8">
      <t>ツノ</t>
    </rPh>
    <rPh sb="8" eb="9">
      <t>セン</t>
    </rPh>
    <phoneticPr fontId="2"/>
  </si>
  <si>
    <t>（市）上高木東渕線</t>
    <rPh sb="1" eb="2">
      <t>シ</t>
    </rPh>
    <rPh sb="3" eb="4">
      <t>カミ</t>
    </rPh>
    <rPh sb="4" eb="6">
      <t>タカギ</t>
    </rPh>
    <rPh sb="6" eb="7">
      <t>ヒガシ</t>
    </rPh>
    <rPh sb="7" eb="8">
      <t>フチ</t>
    </rPh>
    <rPh sb="8" eb="9">
      <t>セン</t>
    </rPh>
    <phoneticPr fontId="2"/>
  </si>
  <si>
    <t>（市）大財町北島線</t>
    <rPh sb="1" eb="2">
      <t>シ</t>
    </rPh>
    <rPh sb="3" eb="5">
      <t>オオタカラ</t>
    </rPh>
    <rPh sb="5" eb="6">
      <t>マチ</t>
    </rPh>
    <rPh sb="6" eb="8">
      <t>キタジマ</t>
    </rPh>
    <rPh sb="8" eb="9">
      <t>セン</t>
    </rPh>
    <phoneticPr fontId="2"/>
  </si>
  <si>
    <t>（市）三溝線</t>
    <rPh sb="1" eb="2">
      <t>シ</t>
    </rPh>
    <rPh sb="3" eb="5">
      <t>ミツミゾ</t>
    </rPh>
    <rPh sb="5" eb="6">
      <t>セン</t>
    </rPh>
    <phoneticPr fontId="2"/>
  </si>
  <si>
    <t>（市）総合運動場高木団地線</t>
    <rPh sb="1" eb="2">
      <t>シ</t>
    </rPh>
    <rPh sb="3" eb="5">
      <t>ソウゴウ</t>
    </rPh>
    <rPh sb="5" eb="8">
      <t>ウンドウジョウ</t>
    </rPh>
    <rPh sb="8" eb="10">
      <t>タカギ</t>
    </rPh>
    <rPh sb="10" eb="12">
      <t>ダンチ</t>
    </rPh>
    <rPh sb="12" eb="13">
      <t>セン</t>
    </rPh>
    <phoneticPr fontId="2"/>
  </si>
  <si>
    <t>（市）増田植木線ほか</t>
    <rPh sb="1" eb="2">
      <t>シ</t>
    </rPh>
    <rPh sb="3" eb="5">
      <t>マスダ</t>
    </rPh>
    <rPh sb="5" eb="7">
      <t>ウエキ</t>
    </rPh>
    <rPh sb="7" eb="8">
      <t>セン</t>
    </rPh>
    <phoneticPr fontId="2"/>
  </si>
  <si>
    <t>（市）滝川桑原杉山線</t>
    <rPh sb="3" eb="5">
      <t>タキカワ</t>
    </rPh>
    <rPh sb="5" eb="7">
      <t>クワハラ</t>
    </rPh>
    <rPh sb="7" eb="9">
      <t>スギヤマ</t>
    </rPh>
    <rPh sb="9" eb="10">
      <t>セン</t>
    </rPh>
    <phoneticPr fontId="2"/>
  </si>
  <si>
    <t>（市）丸田線</t>
    <rPh sb="3" eb="5">
      <t>マルタ</t>
    </rPh>
    <rPh sb="5" eb="6">
      <t>セン</t>
    </rPh>
    <phoneticPr fontId="2"/>
  </si>
  <si>
    <t>（市）浜崎駅南口線</t>
    <rPh sb="3" eb="5">
      <t>ハマサキ</t>
    </rPh>
    <rPh sb="5" eb="6">
      <t>エキ</t>
    </rPh>
    <rPh sb="6" eb="8">
      <t>ミナミグチ</t>
    </rPh>
    <rPh sb="8" eb="9">
      <t>セン</t>
    </rPh>
    <phoneticPr fontId="2"/>
  </si>
  <si>
    <t>（市）浜崎駅北口線</t>
    <rPh sb="3" eb="5">
      <t>ハマサキ</t>
    </rPh>
    <rPh sb="5" eb="6">
      <t>エキ</t>
    </rPh>
    <rPh sb="6" eb="8">
      <t>キタグチ</t>
    </rPh>
    <rPh sb="8" eb="9">
      <t>セン</t>
    </rPh>
    <phoneticPr fontId="2"/>
  </si>
  <si>
    <t>（市）天徳の丘公園２号線</t>
    <rPh sb="3" eb="5">
      <t>テントク</t>
    </rPh>
    <rPh sb="6" eb="7">
      <t>オカ</t>
    </rPh>
    <rPh sb="7" eb="9">
      <t>コウエン</t>
    </rPh>
    <rPh sb="10" eb="12">
      <t>ゴウセン</t>
    </rPh>
    <phoneticPr fontId="2"/>
  </si>
  <si>
    <t>（市）唐津駅旭が丘線</t>
    <rPh sb="3" eb="6">
      <t>カラツエキ</t>
    </rPh>
    <rPh sb="6" eb="7">
      <t>アサヒ</t>
    </rPh>
    <rPh sb="8" eb="9">
      <t>オカ</t>
    </rPh>
    <rPh sb="9" eb="10">
      <t>セン</t>
    </rPh>
    <phoneticPr fontId="2"/>
  </si>
  <si>
    <t>（市）横田下浜崎線</t>
    <rPh sb="3" eb="5">
      <t>ヨコタ</t>
    </rPh>
    <rPh sb="5" eb="6">
      <t>シタ</t>
    </rPh>
    <rPh sb="6" eb="8">
      <t>ハマサキ</t>
    </rPh>
    <rPh sb="8" eb="9">
      <t>セン</t>
    </rPh>
    <phoneticPr fontId="2"/>
  </si>
  <si>
    <t>（市）長谷本村線</t>
    <rPh sb="3" eb="5">
      <t>ナガタニ</t>
    </rPh>
    <rPh sb="5" eb="7">
      <t>ホンムラ</t>
    </rPh>
    <rPh sb="7" eb="8">
      <t>セン</t>
    </rPh>
    <phoneticPr fontId="2"/>
  </si>
  <si>
    <t>（市）吹上線</t>
    <rPh sb="3" eb="5">
      <t>フキアゲ</t>
    </rPh>
    <rPh sb="5" eb="6">
      <t>セン</t>
    </rPh>
    <phoneticPr fontId="2"/>
  </si>
  <si>
    <t>（市）東町和多田線</t>
    <rPh sb="3" eb="4">
      <t>ヒガシ</t>
    </rPh>
    <rPh sb="4" eb="5">
      <t>マチ</t>
    </rPh>
    <rPh sb="5" eb="8">
      <t>ワタダ</t>
    </rPh>
    <rPh sb="8" eb="9">
      <t>セン</t>
    </rPh>
    <phoneticPr fontId="2"/>
  </si>
  <si>
    <t>（市）虹の松原宇木線</t>
    <rPh sb="3" eb="4">
      <t>ニジ</t>
    </rPh>
    <rPh sb="5" eb="7">
      <t>マツバラ</t>
    </rPh>
    <rPh sb="7" eb="9">
      <t>ウキ</t>
    </rPh>
    <rPh sb="9" eb="10">
      <t>セン</t>
    </rPh>
    <phoneticPr fontId="2"/>
  </si>
  <si>
    <t>（市）下牟田部線</t>
    <rPh sb="3" eb="4">
      <t>シタ</t>
    </rPh>
    <rPh sb="4" eb="7">
      <t>ムタベ</t>
    </rPh>
    <rPh sb="7" eb="8">
      <t>セン</t>
    </rPh>
    <phoneticPr fontId="2"/>
  </si>
  <si>
    <t>（市）唐津駅前東新興町線</t>
    <rPh sb="3" eb="5">
      <t>カラツ</t>
    </rPh>
    <rPh sb="5" eb="7">
      <t>エキマエ</t>
    </rPh>
    <rPh sb="7" eb="8">
      <t>ヒガシ</t>
    </rPh>
    <rPh sb="8" eb="10">
      <t>シンコウ</t>
    </rPh>
    <rPh sb="10" eb="11">
      <t>マチ</t>
    </rPh>
    <rPh sb="11" eb="12">
      <t>セン</t>
    </rPh>
    <phoneticPr fontId="2"/>
  </si>
  <si>
    <t>（市）千代田町町田線</t>
    <rPh sb="3" eb="6">
      <t>チヨダ</t>
    </rPh>
    <rPh sb="6" eb="7">
      <t>マチ</t>
    </rPh>
    <rPh sb="7" eb="9">
      <t>マチダ</t>
    </rPh>
    <rPh sb="9" eb="10">
      <t>セン</t>
    </rPh>
    <phoneticPr fontId="2"/>
  </si>
  <si>
    <t>（市）妙見満島線</t>
    <rPh sb="3" eb="5">
      <t>ミョウケン</t>
    </rPh>
    <rPh sb="5" eb="7">
      <t>ミツシマ</t>
    </rPh>
    <rPh sb="7" eb="8">
      <t>セン</t>
    </rPh>
    <phoneticPr fontId="2"/>
  </si>
  <si>
    <t>（市）七ツ釜線</t>
    <rPh sb="3" eb="4">
      <t>ナナ</t>
    </rPh>
    <rPh sb="5" eb="6">
      <t>ガマ</t>
    </rPh>
    <rPh sb="6" eb="7">
      <t>セン</t>
    </rPh>
    <phoneticPr fontId="2"/>
  </si>
  <si>
    <t>（市）南部唐津線</t>
    <rPh sb="3" eb="5">
      <t>ナンブ</t>
    </rPh>
    <rPh sb="5" eb="7">
      <t>カラツ</t>
    </rPh>
    <rPh sb="7" eb="8">
      <t>セン</t>
    </rPh>
    <phoneticPr fontId="2"/>
  </si>
  <si>
    <t>（市）上ヶ倉線</t>
    <rPh sb="3" eb="4">
      <t>ウエ</t>
    </rPh>
    <rPh sb="5" eb="6">
      <t>クラ</t>
    </rPh>
    <rPh sb="6" eb="7">
      <t>セン</t>
    </rPh>
    <phoneticPr fontId="2"/>
  </si>
  <si>
    <t>（市）樽門藤川仁部線</t>
    <rPh sb="3" eb="4">
      <t>タル</t>
    </rPh>
    <rPh sb="4" eb="5">
      <t>カド</t>
    </rPh>
    <rPh sb="5" eb="7">
      <t>フジカワ</t>
    </rPh>
    <rPh sb="7" eb="9">
      <t>ニベ</t>
    </rPh>
    <rPh sb="9" eb="10">
      <t>セン</t>
    </rPh>
    <phoneticPr fontId="2"/>
  </si>
  <si>
    <t>（市）湊町方線</t>
    <rPh sb="3" eb="4">
      <t>ミナト</t>
    </rPh>
    <rPh sb="4" eb="6">
      <t>マチカタ</t>
    </rPh>
    <rPh sb="6" eb="7">
      <t>セン</t>
    </rPh>
    <phoneticPr fontId="2"/>
  </si>
  <si>
    <t>（市）高畑二号線</t>
    <rPh sb="3" eb="5">
      <t>タカバタケ</t>
    </rPh>
    <rPh sb="5" eb="6">
      <t>ニ</t>
    </rPh>
    <rPh sb="6" eb="8">
      <t>ゴウセン</t>
    </rPh>
    <phoneticPr fontId="2"/>
  </si>
  <si>
    <t>（市）大野夕日線</t>
    <rPh sb="3" eb="5">
      <t>オオノ</t>
    </rPh>
    <rPh sb="5" eb="7">
      <t>ユウヒ</t>
    </rPh>
    <rPh sb="7" eb="8">
      <t>セン</t>
    </rPh>
    <phoneticPr fontId="2"/>
  </si>
  <si>
    <t>（市）美帆が丘線</t>
    <rPh sb="3" eb="5">
      <t>ミホ</t>
    </rPh>
    <rPh sb="6" eb="7">
      <t>オカ</t>
    </rPh>
    <rPh sb="7" eb="8">
      <t>セン</t>
    </rPh>
    <phoneticPr fontId="2"/>
  </si>
  <si>
    <t>（市）大手口東線ほか</t>
    <rPh sb="1" eb="2">
      <t>シ</t>
    </rPh>
    <rPh sb="3" eb="5">
      <t>オオテ</t>
    </rPh>
    <rPh sb="5" eb="6">
      <t>クチ</t>
    </rPh>
    <rPh sb="6" eb="7">
      <t>ヒガシ</t>
    </rPh>
    <rPh sb="7" eb="8">
      <t>セン</t>
    </rPh>
    <phoneticPr fontId="2"/>
  </si>
  <si>
    <t>（市）浜渕上線ほか</t>
    <rPh sb="3" eb="4">
      <t>ハマ</t>
    </rPh>
    <rPh sb="4" eb="6">
      <t>フチガミ</t>
    </rPh>
    <rPh sb="6" eb="7">
      <t>セン</t>
    </rPh>
    <phoneticPr fontId="2"/>
  </si>
  <si>
    <t>（市）岩屋本山線ほか</t>
    <rPh sb="3" eb="4">
      <t>イワ</t>
    </rPh>
    <rPh sb="4" eb="5">
      <t>ヤ</t>
    </rPh>
    <rPh sb="5" eb="7">
      <t>モトヤマ</t>
    </rPh>
    <rPh sb="7" eb="8">
      <t>セン</t>
    </rPh>
    <phoneticPr fontId="2"/>
  </si>
  <si>
    <t>（市）楠線ほか</t>
    <rPh sb="3" eb="4">
      <t>クス</t>
    </rPh>
    <rPh sb="4" eb="5">
      <t>セン</t>
    </rPh>
    <phoneticPr fontId="2"/>
  </si>
  <si>
    <t>（市）徳須恵稗田線ほか</t>
    <rPh sb="3" eb="6">
      <t>トクスエ</t>
    </rPh>
    <rPh sb="6" eb="8">
      <t>ヒエダ</t>
    </rPh>
    <rPh sb="8" eb="9">
      <t>セン</t>
    </rPh>
    <phoneticPr fontId="2"/>
  </si>
  <si>
    <t>（市）星賀納所線ほか</t>
    <rPh sb="3" eb="4">
      <t>ホシ</t>
    </rPh>
    <rPh sb="4" eb="5">
      <t>ガ</t>
    </rPh>
    <rPh sb="5" eb="6">
      <t>オサム</t>
    </rPh>
    <rPh sb="6" eb="7">
      <t>トコロ</t>
    </rPh>
    <rPh sb="7" eb="8">
      <t>セン</t>
    </rPh>
    <phoneticPr fontId="2"/>
  </si>
  <si>
    <t>（市）大久保麦原線ほか</t>
    <rPh sb="3" eb="6">
      <t>オオクボ</t>
    </rPh>
    <rPh sb="6" eb="7">
      <t>ムギ</t>
    </rPh>
    <rPh sb="7" eb="8">
      <t>ハラ</t>
    </rPh>
    <rPh sb="8" eb="9">
      <t>セン</t>
    </rPh>
    <phoneticPr fontId="2"/>
  </si>
  <si>
    <t>（市）殿ノ浦線ほか</t>
    <rPh sb="3" eb="4">
      <t>トノ</t>
    </rPh>
    <rPh sb="5" eb="6">
      <t>ウラ</t>
    </rPh>
    <rPh sb="6" eb="7">
      <t>セン</t>
    </rPh>
    <phoneticPr fontId="2"/>
  </si>
  <si>
    <t>（市）中央線ほか</t>
    <rPh sb="3" eb="6">
      <t>チュウオウセン</t>
    </rPh>
    <phoneticPr fontId="2"/>
  </si>
  <si>
    <t>（市）呼子町内線</t>
    <rPh sb="3" eb="5">
      <t>ヨブコ</t>
    </rPh>
    <rPh sb="5" eb="7">
      <t>チョウナイ</t>
    </rPh>
    <rPh sb="7" eb="8">
      <t>セン</t>
    </rPh>
    <phoneticPr fontId="2"/>
  </si>
  <si>
    <t>（市）坊主町海水浴場線</t>
    <rPh sb="3" eb="5">
      <t>ボウズ</t>
    </rPh>
    <rPh sb="5" eb="6">
      <t>マチ</t>
    </rPh>
    <rPh sb="6" eb="9">
      <t>カイスイヨク</t>
    </rPh>
    <rPh sb="9" eb="10">
      <t>ジョウ</t>
    </rPh>
    <rPh sb="10" eb="11">
      <t>セン</t>
    </rPh>
    <phoneticPr fontId="2"/>
  </si>
  <si>
    <t>（市）千代田町二ノ門線</t>
    <rPh sb="3" eb="7">
      <t>チヨダマチ</t>
    </rPh>
    <rPh sb="7" eb="8">
      <t>ニ</t>
    </rPh>
    <rPh sb="9" eb="10">
      <t>モン</t>
    </rPh>
    <rPh sb="10" eb="11">
      <t>セン</t>
    </rPh>
    <phoneticPr fontId="2"/>
  </si>
  <si>
    <t>（市）和多田二タ子線</t>
    <rPh sb="3" eb="6">
      <t>ワタダ</t>
    </rPh>
    <rPh sb="6" eb="7">
      <t>フ</t>
    </rPh>
    <rPh sb="8" eb="9">
      <t>ゴ</t>
    </rPh>
    <rPh sb="9" eb="10">
      <t>セン</t>
    </rPh>
    <phoneticPr fontId="2"/>
  </si>
  <si>
    <t>（市）唐津駅前東新興町線</t>
    <rPh sb="3" eb="6">
      <t>カラツエキ</t>
    </rPh>
    <rPh sb="6" eb="7">
      <t>マエ</t>
    </rPh>
    <rPh sb="7" eb="8">
      <t>ヒガシ</t>
    </rPh>
    <rPh sb="8" eb="10">
      <t>シンコウ</t>
    </rPh>
    <rPh sb="10" eb="11">
      <t>マチ</t>
    </rPh>
    <rPh sb="11" eb="12">
      <t>セン</t>
    </rPh>
    <phoneticPr fontId="2"/>
  </si>
  <si>
    <t>（市）八丁飯田線</t>
    <rPh sb="3" eb="5">
      <t>ハチチョウ</t>
    </rPh>
    <rPh sb="5" eb="7">
      <t>イイダ</t>
    </rPh>
    <rPh sb="7" eb="8">
      <t>セン</t>
    </rPh>
    <phoneticPr fontId="2"/>
  </si>
  <si>
    <t>（市）山田竹木場線</t>
    <rPh sb="3" eb="5">
      <t>ヤマダ</t>
    </rPh>
    <rPh sb="5" eb="6">
      <t>タケ</t>
    </rPh>
    <rPh sb="6" eb="8">
      <t>キバ</t>
    </rPh>
    <rPh sb="8" eb="9">
      <t>セン</t>
    </rPh>
    <phoneticPr fontId="2"/>
  </si>
  <si>
    <t>（市）山本双水線</t>
    <rPh sb="3" eb="5">
      <t>ヤマモト</t>
    </rPh>
    <rPh sb="5" eb="7">
      <t>ソウズイ</t>
    </rPh>
    <rPh sb="7" eb="8">
      <t>セン</t>
    </rPh>
    <phoneticPr fontId="2"/>
  </si>
  <si>
    <t>（市）山本石志線</t>
    <rPh sb="3" eb="5">
      <t>ヤマモト</t>
    </rPh>
    <rPh sb="5" eb="6">
      <t>イシ</t>
    </rPh>
    <rPh sb="6" eb="7">
      <t>ココロザシ</t>
    </rPh>
    <rPh sb="7" eb="8">
      <t>セン</t>
    </rPh>
    <phoneticPr fontId="2"/>
  </si>
  <si>
    <t>（市）笹原中島線</t>
    <rPh sb="3" eb="5">
      <t>ササハラ</t>
    </rPh>
    <rPh sb="5" eb="7">
      <t>ナカシマ</t>
    </rPh>
    <rPh sb="7" eb="8">
      <t>セン</t>
    </rPh>
    <phoneticPr fontId="2"/>
  </si>
  <si>
    <t>（市）相知中央線</t>
    <rPh sb="3" eb="5">
      <t>オウチ</t>
    </rPh>
    <rPh sb="5" eb="7">
      <t>チュウオウ</t>
    </rPh>
    <rPh sb="7" eb="8">
      <t>セン</t>
    </rPh>
    <phoneticPr fontId="2"/>
  </si>
  <si>
    <t>（市）大手口東線</t>
    <rPh sb="3" eb="5">
      <t>オオテ</t>
    </rPh>
    <rPh sb="5" eb="6">
      <t>グチ</t>
    </rPh>
    <rPh sb="6" eb="7">
      <t>ヒガシ</t>
    </rPh>
    <rPh sb="7" eb="8">
      <t>セン</t>
    </rPh>
    <phoneticPr fontId="2"/>
  </si>
  <si>
    <t>（市）西ノ門線</t>
    <rPh sb="3" eb="4">
      <t>ニシ</t>
    </rPh>
    <rPh sb="5" eb="6">
      <t>モン</t>
    </rPh>
    <rPh sb="6" eb="7">
      <t>セン</t>
    </rPh>
    <phoneticPr fontId="2"/>
  </si>
  <si>
    <t>（市）千代田町二号線</t>
    <rPh sb="3" eb="6">
      <t>チヨダ</t>
    </rPh>
    <rPh sb="6" eb="7">
      <t>マチ</t>
    </rPh>
    <rPh sb="7" eb="10">
      <t>ニゴウセン</t>
    </rPh>
    <phoneticPr fontId="2"/>
  </si>
  <si>
    <t>（市）千代田町三号線</t>
    <rPh sb="3" eb="6">
      <t>チヨダ</t>
    </rPh>
    <rPh sb="6" eb="7">
      <t>マチ</t>
    </rPh>
    <rPh sb="7" eb="8">
      <t>サン</t>
    </rPh>
    <rPh sb="8" eb="10">
      <t>ゴウセン</t>
    </rPh>
    <phoneticPr fontId="2"/>
  </si>
  <si>
    <t>（市）栄町中二号線</t>
    <rPh sb="3" eb="5">
      <t>サカエマチ</t>
    </rPh>
    <rPh sb="5" eb="6">
      <t>ナカ</t>
    </rPh>
    <rPh sb="6" eb="9">
      <t>ニゴウセン</t>
    </rPh>
    <phoneticPr fontId="2"/>
  </si>
  <si>
    <t>（市）丸宗公園線</t>
    <rPh sb="3" eb="4">
      <t>マル</t>
    </rPh>
    <rPh sb="4" eb="5">
      <t>ソウ</t>
    </rPh>
    <rPh sb="5" eb="7">
      <t>コウエン</t>
    </rPh>
    <rPh sb="7" eb="8">
      <t>セン</t>
    </rPh>
    <phoneticPr fontId="2"/>
  </si>
  <si>
    <t>（市）中島線</t>
    <rPh sb="3" eb="5">
      <t>ナカシマ</t>
    </rPh>
    <rPh sb="5" eb="6">
      <t>セン</t>
    </rPh>
    <phoneticPr fontId="2"/>
  </si>
  <si>
    <t>（市）浦中央線</t>
  </si>
  <si>
    <t>（市）名場越一号線</t>
    <rPh sb="3" eb="4">
      <t>ナ</t>
    </rPh>
    <rPh sb="4" eb="5">
      <t>バ</t>
    </rPh>
    <rPh sb="5" eb="6">
      <t>コシ</t>
    </rPh>
    <rPh sb="6" eb="9">
      <t>イチゴウセン</t>
    </rPh>
    <phoneticPr fontId="2"/>
  </si>
  <si>
    <t>（市）桜町線</t>
    <rPh sb="3" eb="4">
      <t>サクラ</t>
    </rPh>
    <rPh sb="4" eb="5">
      <t>マチ</t>
    </rPh>
    <rPh sb="5" eb="6">
      <t>セン</t>
    </rPh>
    <phoneticPr fontId="2"/>
  </si>
  <si>
    <t>（市）山田峠菅牟田線</t>
  </si>
  <si>
    <t>（市）中新開線</t>
    <rPh sb="3" eb="4">
      <t>ナカ</t>
    </rPh>
    <rPh sb="4" eb="6">
      <t>シンカイ</t>
    </rPh>
    <rPh sb="6" eb="7">
      <t>セン</t>
    </rPh>
    <phoneticPr fontId="2"/>
  </si>
  <si>
    <t>（市）原川端線</t>
    <rPh sb="3" eb="4">
      <t>ハラ</t>
    </rPh>
    <rPh sb="4" eb="6">
      <t>カワバタ</t>
    </rPh>
    <rPh sb="6" eb="7">
      <t>セン</t>
    </rPh>
    <phoneticPr fontId="2"/>
  </si>
  <si>
    <t>（市）東宇木線</t>
    <rPh sb="3" eb="4">
      <t>ヒガシ</t>
    </rPh>
    <rPh sb="4" eb="6">
      <t>ウキ</t>
    </rPh>
    <rPh sb="6" eb="7">
      <t>セン</t>
    </rPh>
    <phoneticPr fontId="2"/>
  </si>
  <si>
    <t>（市）万徳線</t>
    <rPh sb="3" eb="4">
      <t>マン</t>
    </rPh>
    <rPh sb="4" eb="5">
      <t>トク</t>
    </rPh>
    <rPh sb="5" eb="6">
      <t>セン</t>
    </rPh>
    <phoneticPr fontId="2"/>
  </si>
  <si>
    <t>（市）黒須田線</t>
    <rPh sb="3" eb="4">
      <t>クロ</t>
    </rPh>
    <rPh sb="4" eb="6">
      <t>スダ</t>
    </rPh>
    <rPh sb="6" eb="7">
      <t>セン</t>
    </rPh>
    <phoneticPr fontId="2"/>
  </si>
  <si>
    <t>（市）双水古墳線</t>
    <rPh sb="3" eb="5">
      <t>ソウズイ</t>
    </rPh>
    <rPh sb="5" eb="7">
      <t>コフン</t>
    </rPh>
    <rPh sb="7" eb="8">
      <t>セン</t>
    </rPh>
    <phoneticPr fontId="2"/>
  </si>
  <si>
    <t>（市）権現山小路線</t>
  </si>
  <si>
    <t>（市）小崎砂子線</t>
    <rPh sb="3" eb="5">
      <t>コサキ</t>
    </rPh>
    <rPh sb="5" eb="7">
      <t>スナゴ</t>
    </rPh>
    <rPh sb="7" eb="8">
      <t>セン</t>
    </rPh>
    <phoneticPr fontId="2"/>
  </si>
  <si>
    <t>（市）野田線</t>
  </si>
  <si>
    <t>（市）渕上五反田線</t>
    <rPh sb="3" eb="4">
      <t>フチ</t>
    </rPh>
    <rPh sb="4" eb="5">
      <t>ウエ</t>
    </rPh>
    <rPh sb="5" eb="8">
      <t>ゴタンダ</t>
    </rPh>
    <rPh sb="8" eb="9">
      <t>セン</t>
    </rPh>
    <phoneticPr fontId="2"/>
  </si>
  <si>
    <t>（市）南山下線</t>
    <rPh sb="3" eb="5">
      <t>ミナミヤマ</t>
    </rPh>
    <rPh sb="5" eb="6">
      <t>シモ</t>
    </rPh>
    <rPh sb="6" eb="7">
      <t>セン</t>
    </rPh>
    <phoneticPr fontId="2"/>
  </si>
  <si>
    <t>（市）草場～中原線</t>
  </si>
  <si>
    <t>（市）古瀬～今坂線</t>
  </si>
  <si>
    <t>（市）野田～山田線</t>
  </si>
  <si>
    <t>（市）谷口白木線</t>
  </si>
  <si>
    <t>（市）三重～谷線</t>
  </si>
  <si>
    <t>（市）峰門～金ヶ坂線</t>
  </si>
  <si>
    <t>（市）戸房～湯の尻線</t>
  </si>
  <si>
    <t>（市）戸房２号線</t>
  </si>
  <si>
    <t>（市）中道～金ヶ坂線</t>
  </si>
  <si>
    <t>（市）宇土線</t>
  </si>
  <si>
    <t>（市）古瀬２号線</t>
  </si>
  <si>
    <t>（市）厳木ダム線</t>
  </si>
  <si>
    <t>（市）広瀬線</t>
    <rPh sb="3" eb="5">
      <t>ヒロセ</t>
    </rPh>
    <rPh sb="5" eb="6">
      <t>セン</t>
    </rPh>
    <phoneticPr fontId="2"/>
  </si>
  <si>
    <t>（市）天山線</t>
  </si>
  <si>
    <t>（市）久保坊中線</t>
    <rPh sb="3" eb="5">
      <t>クボ</t>
    </rPh>
    <rPh sb="5" eb="6">
      <t>ボウ</t>
    </rPh>
    <rPh sb="6" eb="7">
      <t>チュウ</t>
    </rPh>
    <rPh sb="7" eb="8">
      <t>セン</t>
    </rPh>
    <phoneticPr fontId="2"/>
  </si>
  <si>
    <t>（市）鹿ノ口二号線</t>
    <rPh sb="3" eb="4">
      <t>シカ</t>
    </rPh>
    <rPh sb="5" eb="6">
      <t>クチ</t>
    </rPh>
    <rPh sb="6" eb="9">
      <t>ニゴウセン</t>
    </rPh>
    <phoneticPr fontId="2"/>
  </si>
  <si>
    <t>（市）久保佐里線</t>
    <rPh sb="3" eb="5">
      <t>クボ</t>
    </rPh>
    <rPh sb="5" eb="7">
      <t>サリ</t>
    </rPh>
    <rPh sb="7" eb="8">
      <t>セン</t>
    </rPh>
    <phoneticPr fontId="2"/>
  </si>
  <si>
    <t>（市）徳須恵稗田線</t>
  </si>
  <si>
    <t>（市）徳須恵上平野線</t>
    <rPh sb="3" eb="4">
      <t>トク</t>
    </rPh>
    <rPh sb="4" eb="6">
      <t>スエ</t>
    </rPh>
    <rPh sb="6" eb="9">
      <t>カミヒラノ</t>
    </rPh>
    <rPh sb="9" eb="10">
      <t>セン</t>
    </rPh>
    <phoneticPr fontId="2"/>
  </si>
  <si>
    <t>（市）岸山工場団地線</t>
  </si>
  <si>
    <t>（市）新木場寺浦線</t>
    <rPh sb="3" eb="6">
      <t>シンキバ</t>
    </rPh>
    <rPh sb="6" eb="8">
      <t>テラウラ</t>
    </rPh>
    <rPh sb="8" eb="9">
      <t>セン</t>
    </rPh>
    <phoneticPr fontId="2"/>
  </si>
  <si>
    <t>（市）駄竹入野線</t>
    <rPh sb="3" eb="4">
      <t>ダ</t>
    </rPh>
    <rPh sb="4" eb="5">
      <t>タケ</t>
    </rPh>
    <rPh sb="5" eb="7">
      <t>イリノ</t>
    </rPh>
    <rPh sb="7" eb="8">
      <t>セン</t>
    </rPh>
    <phoneticPr fontId="2"/>
  </si>
  <si>
    <t>（市）駄竹納所線</t>
    <rPh sb="3" eb="4">
      <t>ダ</t>
    </rPh>
    <rPh sb="4" eb="5">
      <t>タケ</t>
    </rPh>
    <rPh sb="5" eb="6">
      <t>オサ</t>
    </rPh>
    <rPh sb="6" eb="7">
      <t>トコロ</t>
    </rPh>
    <rPh sb="7" eb="8">
      <t>セン</t>
    </rPh>
    <phoneticPr fontId="2"/>
  </si>
  <si>
    <t>（市）入野長畑線</t>
    <rPh sb="3" eb="5">
      <t>イリノ</t>
    </rPh>
    <rPh sb="5" eb="7">
      <t>ナガバタケ</t>
    </rPh>
    <rPh sb="7" eb="8">
      <t>セン</t>
    </rPh>
    <phoneticPr fontId="2"/>
  </si>
  <si>
    <t>（市）新木場名目草線</t>
    <rPh sb="3" eb="6">
      <t>シンキバ</t>
    </rPh>
    <rPh sb="6" eb="9">
      <t>メイモクソウ</t>
    </rPh>
    <rPh sb="9" eb="10">
      <t>セン</t>
    </rPh>
    <phoneticPr fontId="2"/>
  </si>
  <si>
    <t>（市）鎮西中央線</t>
    <rPh sb="3" eb="5">
      <t>チンゼイ</t>
    </rPh>
    <rPh sb="5" eb="8">
      <t>チュウオウセン</t>
    </rPh>
    <phoneticPr fontId="2"/>
  </si>
  <si>
    <t>（市）高野菖蒲線</t>
    <rPh sb="3" eb="5">
      <t>タカノ</t>
    </rPh>
    <rPh sb="5" eb="7">
      <t>ショウブ</t>
    </rPh>
    <rPh sb="7" eb="8">
      <t>セン</t>
    </rPh>
    <phoneticPr fontId="2"/>
  </si>
  <si>
    <t>（市）坊山・小友線</t>
    <rPh sb="3" eb="4">
      <t>ボウ</t>
    </rPh>
    <rPh sb="4" eb="5">
      <t>ヤマ</t>
    </rPh>
    <rPh sb="6" eb="7">
      <t>コ</t>
    </rPh>
    <rPh sb="7" eb="8">
      <t>トモ</t>
    </rPh>
    <rPh sb="8" eb="9">
      <t>セン</t>
    </rPh>
    <phoneticPr fontId="2"/>
  </si>
  <si>
    <t>（市）樽門～藤川～仁部線</t>
  </si>
  <si>
    <t>（市）野井原後川線</t>
  </si>
  <si>
    <t>（市）馬川～桑原～中原線</t>
  </si>
  <si>
    <t>（市）柳瀬～狩川線</t>
  </si>
  <si>
    <t>（市）白木～蟹川～滝山線</t>
  </si>
  <si>
    <t>（市）馬川～深入線</t>
  </si>
  <si>
    <t>（市）柳～博多線</t>
  </si>
  <si>
    <t>（市）井手ノ上～坂口線</t>
  </si>
  <si>
    <t>（市）袋底～岳川線</t>
  </si>
  <si>
    <t>（市）西木浦線</t>
  </si>
  <si>
    <t>（市）田代大官町・萱方線</t>
    <rPh sb="1" eb="2">
      <t>シ</t>
    </rPh>
    <rPh sb="3" eb="8">
      <t>タシロダイカンマチ</t>
    </rPh>
    <rPh sb="9" eb="12">
      <t>カヤカタセン</t>
    </rPh>
    <phoneticPr fontId="2"/>
  </si>
  <si>
    <t>（市）飯田・酒井東線</t>
    <rPh sb="1" eb="2">
      <t>シ</t>
    </rPh>
    <rPh sb="3" eb="5">
      <t>イイダ</t>
    </rPh>
    <rPh sb="6" eb="10">
      <t>サカイヒガシセン</t>
    </rPh>
    <phoneticPr fontId="2"/>
  </si>
  <si>
    <t>（市）飯田・水屋線</t>
    <rPh sb="1" eb="2">
      <t>シ</t>
    </rPh>
    <rPh sb="3" eb="5">
      <t>イイダ</t>
    </rPh>
    <rPh sb="6" eb="8">
      <t>ミズヤ</t>
    </rPh>
    <rPh sb="8" eb="9">
      <t>セン</t>
    </rPh>
    <phoneticPr fontId="2"/>
  </si>
  <si>
    <t>（市）多久原中多久2号線</t>
    <rPh sb="1" eb="2">
      <t>シ</t>
    </rPh>
    <rPh sb="3" eb="5">
      <t>タク</t>
    </rPh>
    <rPh sb="5" eb="6">
      <t>ハラ</t>
    </rPh>
    <rPh sb="6" eb="9">
      <t>ナカタク</t>
    </rPh>
    <rPh sb="10" eb="12">
      <t>ゴウセン</t>
    </rPh>
    <phoneticPr fontId="2"/>
  </si>
  <si>
    <t>（市）大野白木線</t>
    <rPh sb="1" eb="2">
      <t>シ</t>
    </rPh>
    <rPh sb="3" eb="5">
      <t>オオノ</t>
    </rPh>
    <rPh sb="5" eb="7">
      <t>シラキ</t>
    </rPh>
    <rPh sb="7" eb="8">
      <t>セン</t>
    </rPh>
    <phoneticPr fontId="2"/>
  </si>
  <si>
    <t>（市）西ノ谷中小路線ほか</t>
    <rPh sb="1" eb="2">
      <t>シ</t>
    </rPh>
    <rPh sb="3" eb="4">
      <t>ニシ</t>
    </rPh>
    <rPh sb="5" eb="6">
      <t>タニ</t>
    </rPh>
    <rPh sb="6" eb="9">
      <t>ナカコウジ</t>
    </rPh>
    <rPh sb="9" eb="10">
      <t>セン</t>
    </rPh>
    <phoneticPr fontId="2"/>
  </si>
  <si>
    <t>（市）上の原・長尾線他ほか</t>
    <rPh sb="1" eb="2">
      <t>シ</t>
    </rPh>
    <rPh sb="3" eb="4">
      <t>ウエ</t>
    </rPh>
    <rPh sb="5" eb="6">
      <t>ハラ</t>
    </rPh>
    <rPh sb="7" eb="9">
      <t>ナガオ</t>
    </rPh>
    <rPh sb="9" eb="10">
      <t>セン</t>
    </rPh>
    <rPh sb="10" eb="11">
      <t>ホカ</t>
    </rPh>
    <phoneticPr fontId="2"/>
  </si>
  <si>
    <t>（市）中山・井野尾線</t>
    <rPh sb="1" eb="2">
      <t>シ</t>
    </rPh>
    <rPh sb="3" eb="5">
      <t>ナカヤマ</t>
    </rPh>
    <rPh sb="6" eb="7">
      <t>イ</t>
    </rPh>
    <rPh sb="7" eb="8">
      <t>ノ</t>
    </rPh>
    <rPh sb="8" eb="9">
      <t>オ</t>
    </rPh>
    <rPh sb="9" eb="10">
      <t>セン</t>
    </rPh>
    <phoneticPr fontId="2"/>
  </si>
  <si>
    <t>（市）提川・川西線（新規）</t>
    <rPh sb="1" eb="2">
      <t>シ</t>
    </rPh>
    <rPh sb="3" eb="4">
      <t>テイ</t>
    </rPh>
    <rPh sb="4" eb="5">
      <t>カワ</t>
    </rPh>
    <rPh sb="6" eb="8">
      <t>カワニシ</t>
    </rPh>
    <rPh sb="8" eb="9">
      <t>セン</t>
    </rPh>
    <phoneticPr fontId="2"/>
  </si>
  <si>
    <t>（市）大坪・桃川線（新規）</t>
    <rPh sb="1" eb="2">
      <t>シ</t>
    </rPh>
    <rPh sb="3" eb="5">
      <t>オオツボ</t>
    </rPh>
    <rPh sb="6" eb="8">
      <t>モモノカワ</t>
    </rPh>
    <rPh sb="8" eb="9">
      <t>セン</t>
    </rPh>
    <phoneticPr fontId="2"/>
  </si>
  <si>
    <t>（市）重橋・中山線</t>
    <rPh sb="1" eb="2">
      <t>シ</t>
    </rPh>
    <rPh sb="3" eb="4">
      <t>ジュウ</t>
    </rPh>
    <rPh sb="4" eb="5">
      <t>バシ</t>
    </rPh>
    <rPh sb="6" eb="8">
      <t>ナカヤマ</t>
    </rPh>
    <rPh sb="8" eb="9">
      <t>セン</t>
    </rPh>
    <phoneticPr fontId="2"/>
  </si>
  <si>
    <t>（市）馬伏・平山線（新規）</t>
    <rPh sb="1" eb="2">
      <t>シ</t>
    </rPh>
    <rPh sb="3" eb="4">
      <t>マ</t>
    </rPh>
    <rPh sb="4" eb="5">
      <t>フ</t>
    </rPh>
    <rPh sb="6" eb="8">
      <t>ヒラヤマ</t>
    </rPh>
    <rPh sb="8" eb="9">
      <t>セン</t>
    </rPh>
    <phoneticPr fontId="2"/>
  </si>
  <si>
    <t>（市）閻魔王線</t>
    <rPh sb="1" eb="2">
      <t>シ</t>
    </rPh>
    <rPh sb="3" eb="6">
      <t>エンマオウ</t>
    </rPh>
    <rPh sb="6" eb="7">
      <t>セン</t>
    </rPh>
    <phoneticPr fontId="2"/>
  </si>
  <si>
    <t>（市）溝ノ上線</t>
    <rPh sb="1" eb="2">
      <t>シ</t>
    </rPh>
    <rPh sb="3" eb="4">
      <t>ミゾ</t>
    </rPh>
    <rPh sb="5" eb="7">
      <t>ウエセン</t>
    </rPh>
    <phoneticPr fontId="2"/>
  </si>
  <si>
    <t>（市）鹿島駅・乙丸線</t>
    <rPh sb="1" eb="2">
      <t>シ</t>
    </rPh>
    <phoneticPr fontId="2"/>
  </si>
  <si>
    <t>（市）逆川線</t>
    <rPh sb="1" eb="2">
      <t>シ</t>
    </rPh>
    <phoneticPr fontId="2"/>
  </si>
  <si>
    <t>（市）大殿分・伏原線</t>
    <rPh sb="1" eb="2">
      <t>シ</t>
    </rPh>
    <phoneticPr fontId="2"/>
  </si>
  <si>
    <t>（市）広瀬・若殿分線</t>
    <rPh sb="1" eb="2">
      <t>シ</t>
    </rPh>
    <phoneticPr fontId="2"/>
  </si>
  <si>
    <t>（市）琴路線</t>
    <rPh sb="1" eb="2">
      <t>シ</t>
    </rPh>
    <phoneticPr fontId="2"/>
  </si>
  <si>
    <t>（市）古場切・浜漁港線</t>
    <rPh sb="1" eb="2">
      <t>シ</t>
    </rPh>
    <phoneticPr fontId="2"/>
  </si>
  <si>
    <t>（市）古場切・学校線</t>
    <rPh sb="1" eb="2">
      <t>シ</t>
    </rPh>
    <phoneticPr fontId="2"/>
  </si>
  <si>
    <t>（市）乙丸・吹上線</t>
    <rPh sb="1" eb="2">
      <t>シ</t>
    </rPh>
    <phoneticPr fontId="2"/>
  </si>
  <si>
    <t>（市）新町・組知線</t>
    <rPh sb="1" eb="2">
      <t>シ</t>
    </rPh>
    <phoneticPr fontId="2"/>
  </si>
  <si>
    <t>（市）中牟田・御神松線</t>
    <rPh sb="1" eb="2">
      <t>シ</t>
    </rPh>
    <phoneticPr fontId="2"/>
  </si>
  <si>
    <t>（市）横田・久保堤線</t>
    <rPh sb="1" eb="2">
      <t>シ</t>
    </rPh>
    <rPh sb="3" eb="5">
      <t>ヨコタ</t>
    </rPh>
    <rPh sb="6" eb="8">
      <t>クボ</t>
    </rPh>
    <rPh sb="8" eb="9">
      <t>ツツミ</t>
    </rPh>
    <rPh sb="9" eb="10">
      <t>セン</t>
    </rPh>
    <phoneticPr fontId="2"/>
  </si>
  <si>
    <t>（市）二本柳線</t>
    <rPh sb="1" eb="2">
      <t>シ</t>
    </rPh>
    <rPh sb="3" eb="6">
      <t>ニホンヤナギ</t>
    </rPh>
    <rPh sb="6" eb="7">
      <t>セン</t>
    </rPh>
    <phoneticPr fontId="2"/>
  </si>
  <si>
    <t>（市）中牟田・中川線</t>
    <rPh sb="1" eb="2">
      <t>シ</t>
    </rPh>
    <rPh sb="3" eb="6">
      <t>ナカムタ</t>
    </rPh>
    <rPh sb="7" eb="9">
      <t>ナカガワ</t>
    </rPh>
    <rPh sb="9" eb="10">
      <t>セン</t>
    </rPh>
    <phoneticPr fontId="2"/>
  </si>
  <si>
    <t>（市）西牟田・新町線</t>
    <rPh sb="1" eb="2">
      <t>シ</t>
    </rPh>
    <rPh sb="3" eb="6">
      <t>ニシムタ</t>
    </rPh>
    <rPh sb="7" eb="9">
      <t>シンマチ</t>
    </rPh>
    <rPh sb="9" eb="10">
      <t>セン</t>
    </rPh>
    <phoneticPr fontId="2"/>
  </si>
  <si>
    <t>（市）東町・西牟田線</t>
    <rPh sb="1" eb="2">
      <t>シ</t>
    </rPh>
    <rPh sb="3" eb="4">
      <t>ヒガシ</t>
    </rPh>
    <rPh sb="4" eb="5">
      <t>マチ</t>
    </rPh>
    <rPh sb="6" eb="9">
      <t>ニシムタ</t>
    </rPh>
    <rPh sb="9" eb="10">
      <t>セン</t>
    </rPh>
    <phoneticPr fontId="2"/>
  </si>
  <si>
    <t>（市）中牟田・御神松線</t>
    <rPh sb="1" eb="2">
      <t>シ</t>
    </rPh>
    <rPh sb="3" eb="6">
      <t>ナカムタ</t>
    </rPh>
    <rPh sb="7" eb="8">
      <t>オン</t>
    </rPh>
    <rPh sb="8" eb="9">
      <t>カミ</t>
    </rPh>
    <rPh sb="9" eb="10">
      <t>マツ</t>
    </rPh>
    <rPh sb="10" eb="11">
      <t>セン</t>
    </rPh>
    <phoneticPr fontId="2"/>
  </si>
  <si>
    <t>（市）古枝線</t>
    <rPh sb="1" eb="2">
      <t>シ</t>
    </rPh>
    <rPh sb="3" eb="4">
      <t>フル</t>
    </rPh>
    <rPh sb="4" eb="5">
      <t>エダ</t>
    </rPh>
    <rPh sb="5" eb="6">
      <t>セン</t>
    </rPh>
    <phoneticPr fontId="2"/>
  </si>
  <si>
    <t>（市）乙丸・常広線</t>
    <rPh sb="1" eb="2">
      <t>シ</t>
    </rPh>
    <rPh sb="6" eb="8">
      <t>ツネヒロ</t>
    </rPh>
    <rPh sb="8" eb="9">
      <t>セン</t>
    </rPh>
    <phoneticPr fontId="2"/>
  </si>
  <si>
    <t>（市）龍宿浦線</t>
    <rPh sb="3" eb="4">
      <t>リュウ</t>
    </rPh>
    <rPh sb="4" eb="5">
      <t>ヤド</t>
    </rPh>
    <rPh sb="5" eb="6">
      <t>ウラ</t>
    </rPh>
    <rPh sb="6" eb="7">
      <t>セン</t>
    </rPh>
    <phoneticPr fontId="2"/>
  </si>
  <si>
    <t>（市）辻・馬渡線</t>
    <rPh sb="3" eb="4">
      <t>ツジ</t>
    </rPh>
    <rPh sb="5" eb="6">
      <t>ウマ</t>
    </rPh>
    <rPh sb="6" eb="7">
      <t>ワタ</t>
    </rPh>
    <rPh sb="7" eb="8">
      <t>セン</t>
    </rPh>
    <phoneticPr fontId="2"/>
  </si>
  <si>
    <t>（市）小城公園・本告線</t>
    <rPh sb="1" eb="2">
      <t>シ</t>
    </rPh>
    <rPh sb="3" eb="5">
      <t>オギ</t>
    </rPh>
    <rPh sb="5" eb="7">
      <t>コウエン</t>
    </rPh>
    <rPh sb="8" eb="9">
      <t>ホン</t>
    </rPh>
    <rPh sb="9" eb="10">
      <t>コク</t>
    </rPh>
    <rPh sb="10" eb="11">
      <t>セン</t>
    </rPh>
    <phoneticPr fontId="2"/>
  </si>
  <si>
    <t>（市）本告・杉町線</t>
    <rPh sb="1" eb="2">
      <t>シ</t>
    </rPh>
    <rPh sb="3" eb="4">
      <t>ホン</t>
    </rPh>
    <rPh sb="4" eb="5">
      <t>コク</t>
    </rPh>
    <rPh sb="6" eb="7">
      <t>スギ</t>
    </rPh>
    <rPh sb="7" eb="8">
      <t>マチ</t>
    </rPh>
    <rPh sb="8" eb="9">
      <t>セン</t>
    </rPh>
    <phoneticPr fontId="2"/>
  </si>
  <si>
    <t>（市）甘木線</t>
    <rPh sb="1" eb="2">
      <t>シ</t>
    </rPh>
    <rPh sb="3" eb="4">
      <t>アマ</t>
    </rPh>
    <rPh sb="4" eb="5">
      <t>キ</t>
    </rPh>
    <rPh sb="5" eb="6">
      <t>セン</t>
    </rPh>
    <phoneticPr fontId="2"/>
  </si>
  <si>
    <t>（市）金田・久本線</t>
    <rPh sb="1" eb="2">
      <t>シ</t>
    </rPh>
    <rPh sb="3" eb="5">
      <t>カネダ</t>
    </rPh>
    <rPh sb="6" eb="8">
      <t>ヒサモト</t>
    </rPh>
    <rPh sb="8" eb="9">
      <t>セン</t>
    </rPh>
    <phoneticPr fontId="2"/>
  </si>
  <si>
    <t>（市）小城公園線</t>
    <rPh sb="1" eb="2">
      <t>シ</t>
    </rPh>
    <rPh sb="3" eb="5">
      <t>オギ</t>
    </rPh>
    <rPh sb="5" eb="7">
      <t>コウエン</t>
    </rPh>
    <rPh sb="7" eb="8">
      <t>セン</t>
    </rPh>
    <phoneticPr fontId="2"/>
  </si>
  <si>
    <t>（市）佐織・三ヶ島線</t>
    <rPh sb="1" eb="2">
      <t>シ</t>
    </rPh>
    <rPh sb="3" eb="5">
      <t>サオリ</t>
    </rPh>
    <rPh sb="6" eb="9">
      <t>ミカシマ</t>
    </rPh>
    <rPh sb="9" eb="10">
      <t>セン</t>
    </rPh>
    <phoneticPr fontId="2"/>
  </si>
  <si>
    <t>（市）大戸ヶ里線</t>
    <rPh sb="1" eb="2">
      <t>シ</t>
    </rPh>
    <rPh sb="3" eb="4">
      <t>オオ</t>
    </rPh>
    <rPh sb="4" eb="5">
      <t>ト</t>
    </rPh>
    <rPh sb="6" eb="7">
      <t>サト</t>
    </rPh>
    <rPh sb="7" eb="8">
      <t>セン</t>
    </rPh>
    <phoneticPr fontId="2"/>
  </si>
  <si>
    <t>芦刈町内の市道</t>
    <rPh sb="0" eb="2">
      <t>アシカリ</t>
    </rPh>
    <rPh sb="2" eb="3">
      <t>マチ</t>
    </rPh>
    <rPh sb="3" eb="4">
      <t>ナイ</t>
    </rPh>
    <rPh sb="5" eb="7">
      <t>シドウ</t>
    </rPh>
    <phoneticPr fontId="2"/>
  </si>
  <si>
    <t>（市）下野辺田西山線</t>
    <rPh sb="1" eb="2">
      <t>シ</t>
    </rPh>
    <rPh sb="3" eb="5">
      <t>シモノ</t>
    </rPh>
    <rPh sb="5" eb="6">
      <t>アタ</t>
    </rPh>
    <rPh sb="6" eb="7">
      <t>タ</t>
    </rPh>
    <rPh sb="7" eb="9">
      <t>ニシヤマ</t>
    </rPh>
    <rPh sb="9" eb="10">
      <t>セン</t>
    </rPh>
    <phoneticPr fontId="2"/>
  </si>
  <si>
    <t>（市）中通り納戸料線</t>
    <rPh sb="3" eb="4">
      <t>ナカ</t>
    </rPh>
    <rPh sb="4" eb="5">
      <t>トオ</t>
    </rPh>
    <rPh sb="6" eb="7">
      <t>オサメ</t>
    </rPh>
    <rPh sb="7" eb="8">
      <t>ト</t>
    </rPh>
    <rPh sb="8" eb="9">
      <t>リョウ</t>
    </rPh>
    <rPh sb="9" eb="10">
      <t>セン</t>
    </rPh>
    <phoneticPr fontId="2"/>
  </si>
  <si>
    <t>（市）内野山木場線</t>
    <rPh sb="3" eb="5">
      <t>ウチノ</t>
    </rPh>
    <rPh sb="5" eb="6">
      <t>ヤマ</t>
    </rPh>
    <rPh sb="6" eb="8">
      <t>コバ</t>
    </rPh>
    <rPh sb="8" eb="9">
      <t>セン</t>
    </rPh>
    <phoneticPr fontId="2"/>
  </si>
  <si>
    <t>（市）第一橋山線</t>
    <rPh sb="3" eb="5">
      <t>ダイイチ</t>
    </rPh>
    <rPh sb="5" eb="6">
      <t>ハシ</t>
    </rPh>
    <rPh sb="6" eb="7">
      <t>ヤマ</t>
    </rPh>
    <rPh sb="7" eb="8">
      <t>セン</t>
    </rPh>
    <phoneticPr fontId="2"/>
  </si>
  <si>
    <t>（市）立岩線</t>
    <rPh sb="3" eb="5">
      <t>タテイワ</t>
    </rPh>
    <rPh sb="5" eb="6">
      <t>セン</t>
    </rPh>
    <phoneticPr fontId="2"/>
  </si>
  <si>
    <t>（市）山口殿ノ木庭線</t>
    <rPh sb="3" eb="5">
      <t>ヤマグチ</t>
    </rPh>
    <rPh sb="5" eb="6">
      <t>トノ</t>
    </rPh>
    <rPh sb="7" eb="9">
      <t>コバ</t>
    </rPh>
    <rPh sb="9" eb="10">
      <t>セン</t>
    </rPh>
    <phoneticPr fontId="2"/>
  </si>
  <si>
    <t>（市）寺辺田岩ノ下線</t>
    <rPh sb="3" eb="4">
      <t>テラ</t>
    </rPh>
    <rPh sb="4" eb="6">
      <t>ヘタ</t>
    </rPh>
    <rPh sb="6" eb="7">
      <t>イワ</t>
    </rPh>
    <rPh sb="8" eb="9">
      <t>シタ</t>
    </rPh>
    <rPh sb="9" eb="10">
      <t>セン</t>
    </rPh>
    <phoneticPr fontId="2"/>
  </si>
  <si>
    <t>（市）中原線</t>
    <rPh sb="3" eb="5">
      <t>ナカハラ</t>
    </rPh>
    <rPh sb="5" eb="6">
      <t>セン</t>
    </rPh>
    <phoneticPr fontId="2"/>
  </si>
  <si>
    <t>（市）五代米ノ山線</t>
    <rPh sb="3" eb="5">
      <t>ゴダイ</t>
    </rPh>
    <rPh sb="5" eb="6">
      <t>コメ</t>
    </rPh>
    <rPh sb="7" eb="8">
      <t>ヤマ</t>
    </rPh>
    <rPh sb="8" eb="9">
      <t>セン</t>
    </rPh>
    <phoneticPr fontId="2"/>
  </si>
  <si>
    <t>（市）白岩梨ノ木線</t>
    <rPh sb="3" eb="5">
      <t>シライワ</t>
    </rPh>
    <rPh sb="5" eb="6">
      <t>ナシ</t>
    </rPh>
    <rPh sb="7" eb="8">
      <t>キ</t>
    </rPh>
    <rPh sb="8" eb="9">
      <t>セン</t>
    </rPh>
    <phoneticPr fontId="2"/>
  </si>
  <si>
    <t>（市）長波須和線</t>
    <rPh sb="3" eb="5">
      <t>チョウハ</t>
    </rPh>
    <rPh sb="5" eb="6">
      <t>ス</t>
    </rPh>
    <rPh sb="6" eb="7">
      <t>カズ</t>
    </rPh>
    <rPh sb="7" eb="8">
      <t>セン</t>
    </rPh>
    <phoneticPr fontId="2"/>
  </si>
  <si>
    <t>（市）一丁目南線</t>
    <rPh sb="1" eb="2">
      <t>シ</t>
    </rPh>
    <rPh sb="3" eb="6">
      <t>イッチョウメ</t>
    </rPh>
    <rPh sb="6" eb="7">
      <t>ミナミ</t>
    </rPh>
    <rPh sb="7" eb="8">
      <t>セン</t>
    </rPh>
    <phoneticPr fontId="2"/>
  </si>
  <si>
    <t>（市）上犬童・蓮池線ほか</t>
    <rPh sb="1" eb="2">
      <t>シ</t>
    </rPh>
    <rPh sb="3" eb="4">
      <t>カミ</t>
    </rPh>
    <rPh sb="4" eb="6">
      <t>インドウ</t>
    </rPh>
    <rPh sb="7" eb="9">
      <t>ハスイケ</t>
    </rPh>
    <rPh sb="9" eb="10">
      <t>セン</t>
    </rPh>
    <phoneticPr fontId="2"/>
  </si>
  <si>
    <t>（市）鳥羽院・松梅線ほか</t>
    <rPh sb="1" eb="2">
      <t>シ</t>
    </rPh>
    <rPh sb="3" eb="5">
      <t>トバ</t>
    </rPh>
    <rPh sb="5" eb="6">
      <t>イン</t>
    </rPh>
    <rPh sb="7" eb="8">
      <t>マツ</t>
    </rPh>
    <rPh sb="8" eb="9">
      <t>ウメ</t>
    </rPh>
    <rPh sb="9" eb="10">
      <t>セン</t>
    </rPh>
    <phoneticPr fontId="2"/>
  </si>
  <si>
    <t>（市）詫西・迎島線ほか</t>
    <rPh sb="1" eb="2">
      <t>シ</t>
    </rPh>
    <rPh sb="3" eb="5">
      <t>タクニシ</t>
    </rPh>
    <rPh sb="6" eb="7">
      <t>ムカエ</t>
    </rPh>
    <rPh sb="7" eb="8">
      <t>シマ</t>
    </rPh>
    <rPh sb="8" eb="9">
      <t>セン</t>
    </rPh>
    <phoneticPr fontId="2"/>
  </si>
  <si>
    <t>（町）鳥ノ隈・下三津西線他</t>
    <rPh sb="1" eb="2">
      <t>チョウ</t>
    </rPh>
    <rPh sb="3" eb="4">
      <t>トリ</t>
    </rPh>
    <rPh sb="5" eb="6">
      <t>クマ</t>
    </rPh>
    <rPh sb="7" eb="8">
      <t>シモ</t>
    </rPh>
    <rPh sb="8" eb="10">
      <t>ミツ</t>
    </rPh>
    <rPh sb="10" eb="11">
      <t>ニシ</t>
    </rPh>
    <rPh sb="11" eb="12">
      <t>セン</t>
    </rPh>
    <rPh sb="12" eb="13">
      <t>ホカ</t>
    </rPh>
    <phoneticPr fontId="2"/>
  </si>
  <si>
    <t>（町）立野・下中杖線</t>
    <rPh sb="1" eb="2">
      <t>チョウ</t>
    </rPh>
    <rPh sb="9" eb="10">
      <t>セン</t>
    </rPh>
    <phoneticPr fontId="2"/>
  </si>
  <si>
    <t>（町）吉田・藤ノ木線</t>
    <rPh sb="1" eb="2">
      <t>チョウ</t>
    </rPh>
    <rPh sb="9" eb="10">
      <t>セン</t>
    </rPh>
    <phoneticPr fontId="2"/>
  </si>
  <si>
    <t>（町）中核工業団地・目達原線</t>
    <rPh sb="1" eb="2">
      <t>チョウ</t>
    </rPh>
    <rPh sb="13" eb="14">
      <t>セン</t>
    </rPh>
    <phoneticPr fontId="2"/>
  </si>
  <si>
    <t>（町）東部工業団地２号線</t>
    <rPh sb="1" eb="2">
      <t>チョウ</t>
    </rPh>
    <rPh sb="11" eb="12">
      <t>セン</t>
    </rPh>
    <phoneticPr fontId="2"/>
  </si>
  <si>
    <t>（町）東部工業団地３号線</t>
    <rPh sb="1" eb="2">
      <t>チョウ</t>
    </rPh>
    <rPh sb="11" eb="12">
      <t>セン</t>
    </rPh>
    <phoneticPr fontId="2"/>
  </si>
  <si>
    <t>（町）若楠園１号線</t>
    <rPh sb="1" eb="2">
      <t>チョウ</t>
    </rPh>
    <rPh sb="8" eb="9">
      <t>セン</t>
    </rPh>
    <phoneticPr fontId="2"/>
  </si>
  <si>
    <t>（町）大塚ヶ里・横田線</t>
    <rPh sb="1" eb="2">
      <t>チョウ</t>
    </rPh>
    <rPh sb="10" eb="11">
      <t>セン</t>
    </rPh>
    <phoneticPr fontId="2"/>
  </si>
  <si>
    <t>（町）目達原線</t>
    <rPh sb="1" eb="2">
      <t>チョウ</t>
    </rPh>
    <rPh sb="6" eb="7">
      <t>セン</t>
    </rPh>
    <phoneticPr fontId="2"/>
  </si>
  <si>
    <t>（町）松の内１号線</t>
    <rPh sb="1" eb="2">
      <t>チョウ</t>
    </rPh>
    <rPh sb="8" eb="9">
      <t>セン</t>
    </rPh>
    <phoneticPr fontId="2"/>
  </si>
  <si>
    <t>（町）松の内２号線</t>
    <rPh sb="1" eb="2">
      <t>チョウ</t>
    </rPh>
    <rPh sb="8" eb="9">
      <t>セン</t>
    </rPh>
    <phoneticPr fontId="2"/>
  </si>
  <si>
    <t>（町）松の内３号線</t>
    <rPh sb="1" eb="2">
      <t>チョウ</t>
    </rPh>
    <rPh sb="8" eb="9">
      <t>セン</t>
    </rPh>
    <phoneticPr fontId="2"/>
  </si>
  <si>
    <t>（町）松の内４号線</t>
    <rPh sb="1" eb="2">
      <t>チョウ</t>
    </rPh>
    <rPh sb="8" eb="9">
      <t>セン</t>
    </rPh>
    <phoneticPr fontId="2"/>
  </si>
  <si>
    <t>（町）松の内５号線</t>
    <rPh sb="1" eb="2">
      <t>チョウ</t>
    </rPh>
    <rPh sb="8" eb="9">
      <t>セン</t>
    </rPh>
    <phoneticPr fontId="2"/>
  </si>
  <si>
    <t>（町）松の内６号線</t>
    <rPh sb="1" eb="2">
      <t>チョウ</t>
    </rPh>
    <rPh sb="8" eb="9">
      <t>セン</t>
    </rPh>
    <phoneticPr fontId="2"/>
  </si>
  <si>
    <t>（町）中の原団地線</t>
    <rPh sb="1" eb="2">
      <t>チョウ</t>
    </rPh>
    <rPh sb="8" eb="9">
      <t>セン</t>
    </rPh>
    <phoneticPr fontId="2"/>
  </si>
  <si>
    <t>（町）新宮田・横田線</t>
    <rPh sb="1" eb="2">
      <t>チョウ</t>
    </rPh>
    <rPh sb="9" eb="10">
      <t>セン</t>
    </rPh>
    <phoneticPr fontId="2"/>
  </si>
  <si>
    <t>（町）自衛隊北線</t>
    <rPh sb="1" eb="2">
      <t>チョウ</t>
    </rPh>
    <rPh sb="7" eb="8">
      <t>セン</t>
    </rPh>
    <phoneticPr fontId="2"/>
  </si>
  <si>
    <t>（町）田手村・力田線</t>
    <rPh sb="1" eb="2">
      <t>チョウ</t>
    </rPh>
    <rPh sb="9" eb="10">
      <t>セン</t>
    </rPh>
    <phoneticPr fontId="2"/>
  </si>
  <si>
    <t>（町）上中杖線</t>
    <rPh sb="1" eb="2">
      <t>チョウ</t>
    </rPh>
    <rPh sb="6" eb="7">
      <t>セン</t>
    </rPh>
    <phoneticPr fontId="2"/>
  </si>
  <si>
    <t>（町）立野6号線「（新規）」</t>
    <rPh sb="1" eb="2">
      <t>チョウ</t>
    </rPh>
    <rPh sb="3" eb="5">
      <t>タテノ</t>
    </rPh>
    <rPh sb="6" eb="7">
      <t>ゴウ</t>
    </rPh>
    <rPh sb="7" eb="8">
      <t>セン</t>
    </rPh>
    <phoneticPr fontId="2"/>
  </si>
  <si>
    <t>（町）立野7号線「（新規）」</t>
    <rPh sb="1" eb="2">
      <t>チョウ</t>
    </rPh>
    <rPh sb="3" eb="5">
      <t>タテノ</t>
    </rPh>
    <rPh sb="6" eb="7">
      <t>ゴウ</t>
    </rPh>
    <rPh sb="7" eb="8">
      <t>セン</t>
    </rPh>
    <phoneticPr fontId="2"/>
  </si>
  <si>
    <t>（町）目達原商店街1号線「（新規）」</t>
    <rPh sb="1" eb="2">
      <t>チョウ</t>
    </rPh>
    <rPh sb="3" eb="4">
      <t>メ</t>
    </rPh>
    <rPh sb="4" eb="5">
      <t>タチ</t>
    </rPh>
    <rPh sb="5" eb="6">
      <t>ハラ</t>
    </rPh>
    <rPh sb="6" eb="9">
      <t>ショウテンガイ</t>
    </rPh>
    <rPh sb="10" eb="11">
      <t>ゴウ</t>
    </rPh>
    <rPh sb="11" eb="12">
      <t>セン</t>
    </rPh>
    <phoneticPr fontId="2"/>
  </si>
  <si>
    <t>（町）目達原商店街2号線「（新規）」</t>
    <rPh sb="1" eb="2">
      <t>チョウ</t>
    </rPh>
    <rPh sb="3" eb="4">
      <t>メ</t>
    </rPh>
    <rPh sb="4" eb="5">
      <t>タチ</t>
    </rPh>
    <rPh sb="5" eb="6">
      <t>ハラ</t>
    </rPh>
    <rPh sb="6" eb="9">
      <t>ショウテンガイ</t>
    </rPh>
    <rPh sb="10" eb="11">
      <t>ゴウ</t>
    </rPh>
    <rPh sb="11" eb="12">
      <t>セン</t>
    </rPh>
    <phoneticPr fontId="2"/>
  </si>
  <si>
    <t>（町）目達原商店街5号線「（新規）」</t>
    <rPh sb="1" eb="2">
      <t>チョウ</t>
    </rPh>
    <rPh sb="3" eb="4">
      <t>メ</t>
    </rPh>
    <rPh sb="4" eb="5">
      <t>タチ</t>
    </rPh>
    <rPh sb="5" eb="6">
      <t>ハラ</t>
    </rPh>
    <rPh sb="6" eb="9">
      <t>ショウテンガイ</t>
    </rPh>
    <rPh sb="10" eb="11">
      <t>ゴウ</t>
    </rPh>
    <rPh sb="11" eb="12">
      <t>セン</t>
    </rPh>
    <phoneticPr fontId="2"/>
  </si>
  <si>
    <t>（町）目達原商店街7号線「（新規）」</t>
    <rPh sb="1" eb="2">
      <t>チョウ</t>
    </rPh>
    <rPh sb="3" eb="4">
      <t>メ</t>
    </rPh>
    <rPh sb="4" eb="5">
      <t>タチ</t>
    </rPh>
    <rPh sb="5" eb="6">
      <t>ハラ</t>
    </rPh>
    <rPh sb="6" eb="9">
      <t>ショウテンガイ</t>
    </rPh>
    <rPh sb="10" eb="11">
      <t>ゴウ</t>
    </rPh>
    <rPh sb="11" eb="12">
      <t>セン</t>
    </rPh>
    <phoneticPr fontId="2"/>
  </si>
  <si>
    <t>（町）基山駅前線</t>
    <rPh sb="1" eb="2">
      <t>マチ</t>
    </rPh>
    <rPh sb="3" eb="5">
      <t>キヤマ</t>
    </rPh>
    <rPh sb="5" eb="7">
      <t>エキマエ</t>
    </rPh>
    <rPh sb="7" eb="8">
      <t>セン</t>
    </rPh>
    <phoneticPr fontId="2"/>
  </si>
  <si>
    <t>（町）白坂・玉虫線</t>
    <rPh sb="1" eb="2">
      <t>マチ</t>
    </rPh>
    <rPh sb="3" eb="5">
      <t>シラサカ</t>
    </rPh>
    <rPh sb="6" eb="8">
      <t>タマムシ</t>
    </rPh>
    <rPh sb="8" eb="9">
      <t>セン</t>
    </rPh>
    <phoneticPr fontId="2"/>
  </si>
  <si>
    <t>（町）桜町・伊勢山線</t>
    <rPh sb="1" eb="2">
      <t>マチ</t>
    </rPh>
    <rPh sb="3" eb="5">
      <t>サクラマチ</t>
    </rPh>
    <rPh sb="6" eb="9">
      <t>イセヤマ</t>
    </rPh>
    <rPh sb="9" eb="10">
      <t>セン</t>
    </rPh>
    <phoneticPr fontId="2"/>
  </si>
  <si>
    <t>（町）向平原・城戸線</t>
    <rPh sb="1" eb="2">
      <t>マチ</t>
    </rPh>
    <rPh sb="3" eb="4">
      <t>ムカ</t>
    </rPh>
    <rPh sb="4" eb="6">
      <t>ヘイゲン</t>
    </rPh>
    <rPh sb="7" eb="9">
      <t>キド</t>
    </rPh>
    <rPh sb="9" eb="10">
      <t>セン</t>
    </rPh>
    <phoneticPr fontId="2"/>
  </si>
  <si>
    <t>（町）高島・小原線</t>
    <rPh sb="1" eb="2">
      <t>マチ</t>
    </rPh>
    <rPh sb="3" eb="5">
      <t>タカシマ</t>
    </rPh>
    <rPh sb="6" eb="8">
      <t>コハラ</t>
    </rPh>
    <rPh sb="8" eb="9">
      <t>セン</t>
    </rPh>
    <phoneticPr fontId="2"/>
  </si>
  <si>
    <t>（町）三国・丸林線</t>
    <rPh sb="1" eb="2">
      <t>マチ</t>
    </rPh>
    <rPh sb="3" eb="5">
      <t>ミクニ</t>
    </rPh>
    <rPh sb="6" eb="8">
      <t>マルバヤシ</t>
    </rPh>
    <rPh sb="8" eb="9">
      <t>セン</t>
    </rPh>
    <phoneticPr fontId="2"/>
  </si>
  <si>
    <t>（町）塚原・長谷川線（新規）</t>
    <rPh sb="1" eb="2">
      <t>マチ</t>
    </rPh>
    <rPh sb="3" eb="5">
      <t>ツカハラ</t>
    </rPh>
    <rPh sb="6" eb="9">
      <t>ハセガワ</t>
    </rPh>
    <rPh sb="9" eb="10">
      <t>セン</t>
    </rPh>
    <rPh sb="11" eb="13">
      <t>シンキ</t>
    </rPh>
    <phoneticPr fontId="2"/>
  </si>
  <si>
    <t>（町）日渡・長野線（新規）</t>
    <rPh sb="1" eb="2">
      <t>マチ</t>
    </rPh>
    <rPh sb="3" eb="5">
      <t>ヒワタリ</t>
    </rPh>
    <rPh sb="6" eb="8">
      <t>ナガノ</t>
    </rPh>
    <rPh sb="8" eb="9">
      <t>セン</t>
    </rPh>
    <rPh sb="10" eb="12">
      <t>シンキ</t>
    </rPh>
    <phoneticPr fontId="2"/>
  </si>
  <si>
    <t>（町）白坂久保田２号線ほか</t>
    <rPh sb="1" eb="2">
      <t>マチ</t>
    </rPh>
    <rPh sb="3" eb="5">
      <t>シラサカ</t>
    </rPh>
    <rPh sb="5" eb="8">
      <t>クボタ</t>
    </rPh>
    <rPh sb="9" eb="10">
      <t>ゴウ</t>
    </rPh>
    <rPh sb="10" eb="11">
      <t>セン</t>
    </rPh>
    <phoneticPr fontId="2"/>
  </si>
  <si>
    <t>（町）坊所南北線</t>
    <rPh sb="1" eb="2">
      <t>マチ</t>
    </rPh>
    <rPh sb="3" eb="5">
      <t>ボ</t>
    </rPh>
    <rPh sb="5" eb="8">
      <t>ナンボクセン</t>
    </rPh>
    <phoneticPr fontId="2"/>
  </si>
  <si>
    <t>（町）御陵坊所線（新規）</t>
    <rPh sb="1" eb="2">
      <t>マチ</t>
    </rPh>
    <rPh sb="3" eb="5">
      <t>ゴリョウ</t>
    </rPh>
    <rPh sb="5" eb="7">
      <t>ボ</t>
    </rPh>
    <rPh sb="7" eb="8">
      <t>セン</t>
    </rPh>
    <rPh sb="9" eb="11">
      <t>シンキ</t>
    </rPh>
    <phoneticPr fontId="2"/>
  </si>
  <si>
    <t>（町）綾部原古賀線</t>
    <rPh sb="1" eb="2">
      <t>チョウ</t>
    </rPh>
    <rPh sb="3" eb="5">
      <t>アヤベ</t>
    </rPh>
    <rPh sb="5" eb="6">
      <t>ハラ</t>
    </rPh>
    <rPh sb="6" eb="8">
      <t>コガ</t>
    </rPh>
    <rPh sb="8" eb="9">
      <t>セン</t>
    </rPh>
    <phoneticPr fontId="2"/>
  </si>
  <si>
    <t>（町）白石西寒水</t>
    <rPh sb="1" eb="2">
      <t>チョウ</t>
    </rPh>
    <rPh sb="3" eb="5">
      <t>シライシ</t>
    </rPh>
    <rPh sb="5" eb="6">
      <t>ニシ</t>
    </rPh>
    <rPh sb="6" eb="8">
      <t>カンスイ</t>
    </rPh>
    <phoneticPr fontId="2"/>
  </si>
  <si>
    <t>（町）諸浦藤平線</t>
    <rPh sb="1" eb="2">
      <t>マチ</t>
    </rPh>
    <rPh sb="3" eb="4">
      <t>モロ</t>
    </rPh>
    <rPh sb="4" eb="5">
      <t>ウラ</t>
    </rPh>
    <rPh sb="5" eb="6">
      <t>フジ</t>
    </rPh>
    <rPh sb="6" eb="7">
      <t>タイ</t>
    </rPh>
    <rPh sb="7" eb="8">
      <t>セン</t>
    </rPh>
    <phoneticPr fontId="2"/>
  </si>
  <si>
    <t>（町）座川内切木線</t>
    <rPh sb="1" eb="2">
      <t>マチ</t>
    </rPh>
    <rPh sb="3" eb="4">
      <t>スワ</t>
    </rPh>
    <rPh sb="4" eb="5">
      <t>カワ</t>
    </rPh>
    <rPh sb="5" eb="6">
      <t>ウチ</t>
    </rPh>
    <rPh sb="6" eb="7">
      <t>キ</t>
    </rPh>
    <rPh sb="7" eb="8">
      <t>モク</t>
    </rPh>
    <rPh sb="8" eb="9">
      <t>セン</t>
    </rPh>
    <phoneticPr fontId="2"/>
  </si>
  <si>
    <t>（町）田代線</t>
    <rPh sb="1" eb="2">
      <t>マチ</t>
    </rPh>
    <rPh sb="3" eb="5">
      <t>タシロ</t>
    </rPh>
    <rPh sb="5" eb="6">
      <t>セン</t>
    </rPh>
    <phoneticPr fontId="2"/>
  </si>
  <si>
    <t>（町）普恩寺小加倉線</t>
    <rPh sb="3" eb="6">
      <t>フオンジ</t>
    </rPh>
    <rPh sb="6" eb="9">
      <t>コガクラ</t>
    </rPh>
    <rPh sb="9" eb="10">
      <t>セン</t>
    </rPh>
    <phoneticPr fontId="2"/>
  </si>
  <si>
    <t>（町）外津値賀川内線</t>
    <rPh sb="1" eb="2">
      <t>マチ</t>
    </rPh>
    <rPh sb="3" eb="4">
      <t>ソト</t>
    </rPh>
    <rPh sb="4" eb="5">
      <t>ツ</t>
    </rPh>
    <rPh sb="5" eb="6">
      <t>アタイ</t>
    </rPh>
    <rPh sb="6" eb="8">
      <t>カガワ</t>
    </rPh>
    <rPh sb="8" eb="10">
      <t>ナイセン</t>
    </rPh>
    <phoneticPr fontId="2"/>
  </si>
  <si>
    <t>（町）北下原岩山線</t>
    <rPh sb="1" eb="2">
      <t>チョウ</t>
    </rPh>
    <rPh sb="3" eb="4">
      <t>キタ</t>
    </rPh>
    <rPh sb="4" eb="5">
      <t>シタ</t>
    </rPh>
    <rPh sb="5" eb="6">
      <t>ハラ</t>
    </rPh>
    <rPh sb="6" eb="8">
      <t>イワヤマ</t>
    </rPh>
    <rPh sb="8" eb="9">
      <t>セン</t>
    </rPh>
    <phoneticPr fontId="2"/>
  </si>
  <si>
    <t>（町）新宿中央線</t>
    <rPh sb="1" eb="2">
      <t>チョウ</t>
    </rPh>
    <rPh sb="3" eb="5">
      <t>シンシュク</t>
    </rPh>
    <rPh sb="5" eb="8">
      <t>チュウオウセン</t>
    </rPh>
    <phoneticPr fontId="2"/>
  </si>
  <si>
    <t>（町）東分～祖子分線</t>
    <rPh sb="1" eb="2">
      <t>チョウ</t>
    </rPh>
    <rPh sb="3" eb="4">
      <t>ヒガシ</t>
    </rPh>
    <rPh sb="4" eb="5">
      <t>ブン</t>
    </rPh>
    <rPh sb="6" eb="7">
      <t>ソ</t>
    </rPh>
    <rPh sb="7" eb="8">
      <t>コ</t>
    </rPh>
    <rPh sb="8" eb="9">
      <t>ブン</t>
    </rPh>
    <rPh sb="9" eb="10">
      <t>セン</t>
    </rPh>
    <phoneticPr fontId="2"/>
  </si>
  <si>
    <t>（町）宿～東分線</t>
    <rPh sb="1" eb="2">
      <t>チョウ</t>
    </rPh>
    <rPh sb="3" eb="4">
      <t>シュク</t>
    </rPh>
    <rPh sb="5" eb="6">
      <t>ヒガシ</t>
    </rPh>
    <rPh sb="6" eb="7">
      <t>ブン</t>
    </rPh>
    <rPh sb="7" eb="8">
      <t>セン</t>
    </rPh>
    <phoneticPr fontId="2"/>
  </si>
  <si>
    <t>（町）上惣～新渡線</t>
    <rPh sb="1" eb="2">
      <t>マチ</t>
    </rPh>
    <rPh sb="3" eb="4">
      <t>カミ</t>
    </rPh>
    <rPh sb="4" eb="5">
      <t>ソウ</t>
    </rPh>
    <rPh sb="6" eb="7">
      <t>シン</t>
    </rPh>
    <rPh sb="7" eb="8">
      <t>ワタ</t>
    </rPh>
    <rPh sb="8" eb="9">
      <t>セン</t>
    </rPh>
    <phoneticPr fontId="2"/>
  </si>
  <si>
    <t>（町）海岸南北産業線</t>
    <rPh sb="1" eb="2">
      <t>チョウ</t>
    </rPh>
    <rPh sb="3" eb="5">
      <t>カイガン</t>
    </rPh>
    <rPh sb="4" eb="5">
      <t>チョウドウ</t>
    </rPh>
    <rPh sb="5" eb="7">
      <t>ナンボク</t>
    </rPh>
    <rPh sb="7" eb="9">
      <t>サンギョウ</t>
    </rPh>
    <rPh sb="9" eb="10">
      <t>セン</t>
    </rPh>
    <phoneticPr fontId="2"/>
  </si>
  <si>
    <t>（町）高町百貫線</t>
    <rPh sb="3" eb="5">
      <t>タカマチ</t>
    </rPh>
    <rPh sb="5" eb="7">
      <t>ヒャッカン</t>
    </rPh>
    <rPh sb="7" eb="8">
      <t>セン</t>
    </rPh>
    <phoneticPr fontId="2"/>
  </si>
  <si>
    <t>（町）太原本線</t>
    <rPh sb="3" eb="4">
      <t>フト</t>
    </rPh>
    <rPh sb="4" eb="5">
      <t>ハラ</t>
    </rPh>
    <rPh sb="5" eb="7">
      <t>ホンセン</t>
    </rPh>
    <phoneticPr fontId="2"/>
  </si>
  <si>
    <t>（町）伊福中央線</t>
    <rPh sb="1" eb="2">
      <t>チョウ</t>
    </rPh>
    <rPh sb="3" eb="5">
      <t>イフク</t>
    </rPh>
    <rPh sb="5" eb="8">
      <t>チュウオウセン</t>
    </rPh>
    <phoneticPr fontId="2"/>
  </si>
  <si>
    <t>（町）亀ノ浦・金目線</t>
    <rPh sb="1" eb="2">
      <t>チョウ</t>
    </rPh>
    <rPh sb="3" eb="4">
      <t>カメ</t>
    </rPh>
    <rPh sb="5" eb="6">
      <t>ウラ</t>
    </rPh>
    <rPh sb="7" eb="9">
      <t>カナメ</t>
    </rPh>
    <rPh sb="9" eb="10">
      <t>セン</t>
    </rPh>
    <phoneticPr fontId="2"/>
  </si>
  <si>
    <t>（町）津ノ浦・牛尾呂線</t>
    <rPh sb="1" eb="2">
      <t>チョウ</t>
    </rPh>
    <rPh sb="3" eb="4">
      <t>ツ</t>
    </rPh>
    <rPh sb="5" eb="6">
      <t>ウラ</t>
    </rPh>
    <rPh sb="7" eb="9">
      <t>ウシオ</t>
    </rPh>
    <rPh sb="9" eb="10">
      <t>ロ</t>
    </rPh>
    <rPh sb="10" eb="11">
      <t>セン</t>
    </rPh>
    <phoneticPr fontId="2"/>
  </si>
  <si>
    <t>（町）南木庭線</t>
    <rPh sb="1" eb="2">
      <t>チョウ</t>
    </rPh>
    <rPh sb="3" eb="4">
      <t>ミナミ</t>
    </rPh>
    <rPh sb="4" eb="6">
      <t>コバ</t>
    </rPh>
    <rPh sb="6" eb="7">
      <t>セン</t>
    </rPh>
    <phoneticPr fontId="2"/>
  </si>
  <si>
    <t>（町）江岡・矢答線</t>
    <rPh sb="1" eb="2">
      <t>チョウ</t>
    </rPh>
    <rPh sb="3" eb="5">
      <t>エオカ</t>
    </rPh>
    <rPh sb="6" eb="8">
      <t>ヤゴタエ</t>
    </rPh>
    <rPh sb="8" eb="9">
      <t>セン</t>
    </rPh>
    <phoneticPr fontId="2"/>
  </si>
  <si>
    <t>（町）大野線</t>
    <rPh sb="1" eb="2">
      <t>チョウ</t>
    </rPh>
    <rPh sb="3" eb="5">
      <t>オオノ</t>
    </rPh>
    <rPh sb="5" eb="6">
      <t>セン</t>
    </rPh>
    <phoneticPr fontId="2"/>
  </si>
  <si>
    <t>（町）栄町・北町線</t>
    <rPh sb="1" eb="2">
      <t>チョウ</t>
    </rPh>
    <rPh sb="3" eb="5">
      <t>サカエマチ</t>
    </rPh>
    <rPh sb="6" eb="8">
      <t>キタマチ</t>
    </rPh>
    <rPh sb="8" eb="9">
      <t>セン</t>
    </rPh>
    <phoneticPr fontId="2"/>
  </si>
  <si>
    <t>佐賀県内の補助国道・地方道</t>
    <rPh sb="0" eb="2">
      <t>サガ</t>
    </rPh>
    <rPh sb="2" eb="4">
      <t>ケンナイ</t>
    </rPh>
    <rPh sb="5" eb="7">
      <t>ホジョ</t>
    </rPh>
    <rPh sb="7" eb="9">
      <t>コクドウ</t>
    </rPh>
    <rPh sb="10" eb="12">
      <t>チホウ</t>
    </rPh>
    <rPh sb="12" eb="13">
      <t>ドウ</t>
    </rPh>
    <phoneticPr fontId="2"/>
  </si>
  <si>
    <t>みやき町内の町道</t>
    <rPh sb="3" eb="4">
      <t>チョウ</t>
    </rPh>
    <rPh sb="4" eb="5">
      <t>ナイ</t>
    </rPh>
    <rPh sb="6" eb="8">
      <t>チョウドウ</t>
    </rPh>
    <phoneticPr fontId="2"/>
  </si>
  <si>
    <t>上峰町内の町道</t>
    <rPh sb="0" eb="3">
      <t>カミミネチョウ</t>
    </rPh>
    <rPh sb="3" eb="4">
      <t>ナイ</t>
    </rPh>
    <rPh sb="5" eb="7">
      <t>チョウドウ</t>
    </rPh>
    <phoneticPr fontId="2"/>
  </si>
  <si>
    <t>佐賀市諸富南校区内の市道</t>
    <rPh sb="0" eb="3">
      <t>サガシ</t>
    </rPh>
    <rPh sb="3" eb="5">
      <t>モロドミ</t>
    </rPh>
    <rPh sb="5" eb="6">
      <t>ミナミ</t>
    </rPh>
    <rPh sb="6" eb="8">
      <t>コウク</t>
    </rPh>
    <rPh sb="8" eb="9">
      <t>ナイ</t>
    </rPh>
    <rPh sb="10" eb="12">
      <t>シドウ</t>
    </rPh>
    <phoneticPr fontId="2"/>
  </si>
  <si>
    <t>佐賀市西川副校区内の市道</t>
    <rPh sb="0" eb="3">
      <t>サガシ</t>
    </rPh>
    <rPh sb="3" eb="4">
      <t>ニシ</t>
    </rPh>
    <rPh sb="4" eb="6">
      <t>カワソエ</t>
    </rPh>
    <phoneticPr fontId="2"/>
  </si>
  <si>
    <t>佐賀市中川副校区内の市道</t>
    <rPh sb="0" eb="3">
      <t>サガシ</t>
    </rPh>
    <rPh sb="3" eb="4">
      <t>ナカ</t>
    </rPh>
    <phoneticPr fontId="2"/>
  </si>
  <si>
    <t>佐賀市東与賀校区内の市道</t>
    <rPh sb="0" eb="3">
      <t>サガシ</t>
    </rPh>
    <rPh sb="3" eb="4">
      <t>ヒガシ</t>
    </rPh>
    <rPh sb="4" eb="6">
      <t>ヨカ</t>
    </rPh>
    <phoneticPr fontId="2"/>
  </si>
  <si>
    <t>佐賀市思斉校区内の市道</t>
    <rPh sb="0" eb="3">
      <t>サガシ</t>
    </rPh>
    <rPh sb="3" eb="5">
      <t>シセイ</t>
    </rPh>
    <rPh sb="5" eb="7">
      <t>コウク</t>
    </rPh>
    <phoneticPr fontId="2"/>
  </si>
  <si>
    <t>佐賀市八戸溝角目線</t>
    <rPh sb="0" eb="3">
      <t>サガシ</t>
    </rPh>
    <rPh sb="3" eb="6">
      <t>ヤエミゾ</t>
    </rPh>
    <rPh sb="6" eb="7">
      <t>ツノ</t>
    </rPh>
    <rPh sb="7" eb="8">
      <t>メ</t>
    </rPh>
    <rPh sb="8" eb="9">
      <t>セン</t>
    </rPh>
    <phoneticPr fontId="2"/>
  </si>
  <si>
    <t>佐賀市内新設道路</t>
    <rPh sb="0" eb="3">
      <t>サガシ</t>
    </rPh>
    <rPh sb="3" eb="4">
      <t>ナイ</t>
    </rPh>
    <rPh sb="4" eb="6">
      <t>シンセツ</t>
    </rPh>
    <rPh sb="6" eb="8">
      <t>ドウロ</t>
    </rPh>
    <phoneticPr fontId="2"/>
  </si>
  <si>
    <t>（市）水ヶ江町新郷線</t>
    <rPh sb="1" eb="2">
      <t>シ</t>
    </rPh>
    <rPh sb="3" eb="4">
      <t>ミズ</t>
    </rPh>
    <rPh sb="5" eb="6">
      <t>エ</t>
    </rPh>
    <rPh sb="6" eb="7">
      <t>マチ</t>
    </rPh>
    <rPh sb="7" eb="9">
      <t>シンゴウ</t>
    </rPh>
    <rPh sb="9" eb="10">
      <t>セン</t>
    </rPh>
    <phoneticPr fontId="2"/>
  </si>
  <si>
    <t>（市）城内線</t>
    <rPh sb="3" eb="5">
      <t>ジョウナイ</t>
    </rPh>
    <rPh sb="5" eb="6">
      <t>セン</t>
    </rPh>
    <phoneticPr fontId="2"/>
  </si>
  <si>
    <t>（市）草場幹線</t>
    <rPh sb="3" eb="5">
      <t>クサバ</t>
    </rPh>
    <rPh sb="5" eb="7">
      <t>カンセン</t>
    </rPh>
    <rPh sb="6" eb="7">
      <t>セン</t>
    </rPh>
    <phoneticPr fontId="2"/>
  </si>
  <si>
    <t>（市）中の小路通り線</t>
    <rPh sb="3" eb="4">
      <t>ナカ</t>
    </rPh>
    <rPh sb="5" eb="7">
      <t>コウジ</t>
    </rPh>
    <rPh sb="7" eb="8">
      <t>トオ</t>
    </rPh>
    <rPh sb="9" eb="10">
      <t>セン</t>
    </rPh>
    <phoneticPr fontId="2"/>
  </si>
  <si>
    <t>（市）八幡宮北堀端線</t>
    <rPh sb="3" eb="5">
      <t>ハチマン</t>
    </rPh>
    <rPh sb="5" eb="6">
      <t>ミヤ</t>
    </rPh>
    <rPh sb="6" eb="7">
      <t>キタ</t>
    </rPh>
    <rPh sb="7" eb="9">
      <t>ホリバタ</t>
    </rPh>
    <rPh sb="9" eb="10">
      <t>セン</t>
    </rPh>
    <phoneticPr fontId="2"/>
  </si>
  <si>
    <t>（市）旧佐賀球場前線</t>
    <rPh sb="3" eb="4">
      <t>キュウ</t>
    </rPh>
    <rPh sb="4" eb="6">
      <t>サガ</t>
    </rPh>
    <rPh sb="6" eb="8">
      <t>キュウジョウ</t>
    </rPh>
    <rPh sb="8" eb="9">
      <t>マエ</t>
    </rPh>
    <rPh sb="9" eb="10">
      <t>セン</t>
    </rPh>
    <phoneticPr fontId="2"/>
  </si>
  <si>
    <t>（市）西田代護国神社線</t>
    <rPh sb="3" eb="4">
      <t>ニシ</t>
    </rPh>
    <rPh sb="4" eb="6">
      <t>タシロ</t>
    </rPh>
    <rPh sb="6" eb="8">
      <t>ゴコク</t>
    </rPh>
    <rPh sb="8" eb="10">
      <t>ジンジャ</t>
    </rPh>
    <rPh sb="10" eb="11">
      <t>セン</t>
    </rPh>
    <phoneticPr fontId="2"/>
  </si>
  <si>
    <t>（市）中川橋日新小学校前線</t>
    <rPh sb="3" eb="5">
      <t>ナカガワ</t>
    </rPh>
    <rPh sb="5" eb="6">
      <t>ハシ</t>
    </rPh>
    <rPh sb="6" eb="8">
      <t>ニッシン</t>
    </rPh>
    <rPh sb="8" eb="11">
      <t>ショウガッコウ</t>
    </rPh>
    <rPh sb="11" eb="12">
      <t>マエ</t>
    </rPh>
    <rPh sb="12" eb="13">
      <t>セン</t>
    </rPh>
    <phoneticPr fontId="2"/>
  </si>
  <si>
    <t>（市）八戸溝幹線</t>
    <rPh sb="3" eb="5">
      <t>ヤエ</t>
    </rPh>
    <rPh sb="5" eb="6">
      <t>ミゾ</t>
    </rPh>
    <rPh sb="6" eb="8">
      <t>カンセン</t>
    </rPh>
    <phoneticPr fontId="2"/>
  </si>
  <si>
    <t>（市）大財修理田線</t>
    <rPh sb="3" eb="5">
      <t>オオタカラ</t>
    </rPh>
    <rPh sb="5" eb="8">
      <t>シュリタ</t>
    </rPh>
    <rPh sb="8" eb="9">
      <t>セン</t>
    </rPh>
    <phoneticPr fontId="2"/>
  </si>
  <si>
    <t>（市）佐賀球場跡線</t>
    <rPh sb="3" eb="5">
      <t>サガ</t>
    </rPh>
    <rPh sb="5" eb="7">
      <t>キュウジョウ</t>
    </rPh>
    <rPh sb="7" eb="8">
      <t>アト</t>
    </rPh>
    <rPh sb="8" eb="9">
      <t>セン</t>
    </rPh>
    <phoneticPr fontId="2"/>
  </si>
  <si>
    <t>（市）中野森線</t>
    <rPh sb="3" eb="5">
      <t>ナカノ</t>
    </rPh>
    <rPh sb="5" eb="6">
      <t>モリ</t>
    </rPh>
    <rPh sb="6" eb="7">
      <t>セン</t>
    </rPh>
    <phoneticPr fontId="2"/>
  </si>
  <si>
    <t>（市）西中野線</t>
    <rPh sb="3" eb="6">
      <t>ニシナカノ</t>
    </rPh>
    <rPh sb="6" eb="7">
      <t>セン</t>
    </rPh>
    <phoneticPr fontId="2"/>
  </si>
  <si>
    <t>（市）兵庫北区画１０５号線</t>
    <rPh sb="3" eb="5">
      <t>ヒョウゴ</t>
    </rPh>
    <rPh sb="5" eb="6">
      <t>キタ</t>
    </rPh>
    <rPh sb="6" eb="8">
      <t>クカク</t>
    </rPh>
    <rPh sb="11" eb="13">
      <t>ゴウセン</t>
    </rPh>
    <phoneticPr fontId="2"/>
  </si>
  <si>
    <t>佐賀市内の市道</t>
    <rPh sb="0" eb="3">
      <t>サガシ</t>
    </rPh>
    <rPh sb="3" eb="4">
      <t>ナイ</t>
    </rPh>
    <rPh sb="5" eb="7">
      <t>シドウ</t>
    </rPh>
    <phoneticPr fontId="2"/>
  </si>
  <si>
    <t>（市）高畑二号線</t>
    <rPh sb="3" eb="5">
      <t>タカバタケ</t>
    </rPh>
    <rPh sb="5" eb="8">
      <t>ニゴウセン</t>
    </rPh>
    <phoneticPr fontId="2"/>
  </si>
  <si>
    <t>（市）西唐津住宅3号線</t>
    <rPh sb="3" eb="6">
      <t>ニシカラツ</t>
    </rPh>
    <rPh sb="6" eb="8">
      <t>ジュウタク</t>
    </rPh>
    <rPh sb="9" eb="11">
      <t>ゴウセン</t>
    </rPh>
    <phoneticPr fontId="2"/>
  </si>
  <si>
    <t>（市）湊浜4号線</t>
    <rPh sb="3" eb="4">
      <t>ミナト</t>
    </rPh>
    <rPh sb="4" eb="5">
      <t>ハマ</t>
    </rPh>
    <rPh sb="6" eb="8">
      <t>ゴウセン</t>
    </rPh>
    <phoneticPr fontId="2"/>
  </si>
  <si>
    <t>（市）志坂線</t>
    <rPh sb="3" eb="4">
      <t>シ</t>
    </rPh>
    <rPh sb="4" eb="5">
      <t>サカ</t>
    </rPh>
    <rPh sb="5" eb="6">
      <t>セン</t>
    </rPh>
    <phoneticPr fontId="2"/>
  </si>
  <si>
    <t>（市）熊の峯線</t>
    <rPh sb="3" eb="4">
      <t>クマ</t>
    </rPh>
    <rPh sb="5" eb="6">
      <t>ミネ</t>
    </rPh>
    <rPh sb="6" eb="7">
      <t>セン</t>
    </rPh>
    <phoneticPr fontId="2"/>
  </si>
  <si>
    <t>（市）高虹長畝線</t>
    <rPh sb="3" eb="4">
      <t>タカ</t>
    </rPh>
    <rPh sb="4" eb="5">
      <t>ニジ</t>
    </rPh>
    <rPh sb="5" eb="6">
      <t>ナガ</t>
    </rPh>
    <rPh sb="6" eb="7">
      <t>ウネ</t>
    </rPh>
    <rPh sb="7" eb="8">
      <t>セン</t>
    </rPh>
    <phoneticPr fontId="2"/>
  </si>
  <si>
    <t>（市）前田松原口線</t>
    <rPh sb="3" eb="5">
      <t>マエダ</t>
    </rPh>
    <rPh sb="5" eb="7">
      <t>マツバラ</t>
    </rPh>
    <rPh sb="7" eb="8">
      <t>クチ</t>
    </rPh>
    <rPh sb="8" eb="9">
      <t>セン</t>
    </rPh>
    <phoneticPr fontId="2"/>
  </si>
  <si>
    <t>（市）東山田線</t>
    <rPh sb="3" eb="4">
      <t>ヒガシ</t>
    </rPh>
    <rPh sb="4" eb="6">
      <t>ヤマダ</t>
    </rPh>
    <rPh sb="6" eb="7">
      <t>セン</t>
    </rPh>
    <phoneticPr fontId="2"/>
  </si>
  <si>
    <t>（市）鶴楠線歩道改良</t>
    <rPh sb="3" eb="4">
      <t>ツル</t>
    </rPh>
    <rPh sb="4" eb="5">
      <t>クス</t>
    </rPh>
    <rPh sb="5" eb="6">
      <t>セン</t>
    </rPh>
    <rPh sb="6" eb="8">
      <t>ホドウ</t>
    </rPh>
    <rPh sb="8" eb="10">
      <t>カイリョウ</t>
    </rPh>
    <phoneticPr fontId="2"/>
  </si>
  <si>
    <t>（市）高倉線（2工区）</t>
    <rPh sb="3" eb="5">
      <t>タカクラ</t>
    </rPh>
    <rPh sb="5" eb="6">
      <t>セン</t>
    </rPh>
    <rPh sb="8" eb="10">
      <t>コウク</t>
    </rPh>
    <phoneticPr fontId="2"/>
  </si>
  <si>
    <t>（市）屋敷田新屋敷線</t>
  </si>
  <si>
    <t>（市）満越線</t>
    <rPh sb="3" eb="4">
      <t>ミ</t>
    </rPh>
    <rPh sb="4" eb="5">
      <t>コシ</t>
    </rPh>
    <rPh sb="5" eb="6">
      <t>セン</t>
    </rPh>
    <phoneticPr fontId="2"/>
  </si>
  <si>
    <t>（市）太田代笹の元線</t>
    <rPh sb="3" eb="5">
      <t>オオタ</t>
    </rPh>
    <rPh sb="5" eb="6">
      <t>シロ</t>
    </rPh>
    <rPh sb="6" eb="7">
      <t>ササ</t>
    </rPh>
    <rPh sb="8" eb="9">
      <t>モト</t>
    </rPh>
    <rPh sb="9" eb="10">
      <t>セン</t>
    </rPh>
    <phoneticPr fontId="2"/>
  </si>
  <si>
    <t>（市）狩川中央線（橋梁負担金）</t>
    <rPh sb="3" eb="4">
      <t>カ</t>
    </rPh>
    <rPh sb="4" eb="5">
      <t>カワ</t>
    </rPh>
    <rPh sb="5" eb="8">
      <t>チュウオウセン</t>
    </rPh>
    <rPh sb="9" eb="11">
      <t>キョウリョウ</t>
    </rPh>
    <rPh sb="11" eb="14">
      <t>フタンキン</t>
    </rPh>
    <phoneticPr fontId="2"/>
  </si>
  <si>
    <t>唐津市本庁の市道</t>
    <rPh sb="3" eb="5">
      <t>ホンチョウ</t>
    </rPh>
    <rPh sb="6" eb="8">
      <t>シドウ</t>
    </rPh>
    <phoneticPr fontId="2"/>
  </si>
  <si>
    <t>唐津市浜玉の市道</t>
    <rPh sb="3" eb="5">
      <t>ハマタマ</t>
    </rPh>
    <rPh sb="6" eb="8">
      <t>シドウ</t>
    </rPh>
    <phoneticPr fontId="2"/>
  </si>
  <si>
    <t>唐津市厳木の市道</t>
  </si>
  <si>
    <t>唐津市相知の市道</t>
  </si>
  <si>
    <t>唐津市波多の市道</t>
  </si>
  <si>
    <t>唐津市肥前の市道</t>
  </si>
  <si>
    <t>唐津市鎮西の市道</t>
  </si>
  <si>
    <t>唐津市呼子の市道</t>
  </si>
  <si>
    <t>唐津市七山の市道</t>
  </si>
  <si>
    <t>鳥栖市内の市道</t>
    <rPh sb="0" eb="4">
      <t>トスシナイ</t>
    </rPh>
    <rPh sb="5" eb="7">
      <t>シドウ</t>
    </rPh>
    <phoneticPr fontId="2"/>
  </si>
  <si>
    <t>多久市内の市道</t>
    <rPh sb="0" eb="4">
      <t>タクシナイ</t>
    </rPh>
    <rPh sb="5" eb="7">
      <t>シドウ</t>
    </rPh>
    <phoneticPr fontId="2"/>
  </si>
  <si>
    <t>（市）大坪・山中線（新規）</t>
    <rPh sb="1" eb="2">
      <t>シ</t>
    </rPh>
    <rPh sb="3" eb="5">
      <t>オオツボ</t>
    </rPh>
    <rPh sb="6" eb="8">
      <t>ヤマナカ</t>
    </rPh>
    <rPh sb="8" eb="9">
      <t>セン</t>
    </rPh>
    <phoneticPr fontId="2"/>
  </si>
  <si>
    <t>（市）脇田・永山線（新規）</t>
    <rPh sb="1" eb="2">
      <t>シ</t>
    </rPh>
    <rPh sb="3" eb="5">
      <t>ワキダ</t>
    </rPh>
    <rPh sb="6" eb="8">
      <t>ナガヤマ</t>
    </rPh>
    <rPh sb="8" eb="9">
      <t>チュウセン</t>
    </rPh>
    <phoneticPr fontId="2"/>
  </si>
  <si>
    <t>武雄市内の市道</t>
    <rPh sb="0" eb="4">
      <t>タケオシナイ</t>
    </rPh>
    <rPh sb="5" eb="7">
      <t>シドウ</t>
    </rPh>
    <phoneticPr fontId="2"/>
  </si>
  <si>
    <t>鹿島市内の市道</t>
    <rPh sb="0" eb="2">
      <t>カシマ</t>
    </rPh>
    <rPh sb="2" eb="4">
      <t>シナイ</t>
    </rPh>
    <rPh sb="5" eb="7">
      <t>シドウ</t>
    </rPh>
    <phoneticPr fontId="2"/>
  </si>
  <si>
    <t>（市）緑・大地町線</t>
    <rPh sb="1" eb="2">
      <t>シ</t>
    </rPh>
    <rPh sb="3" eb="4">
      <t>ミドリ</t>
    </rPh>
    <rPh sb="5" eb="7">
      <t>オオチ</t>
    </rPh>
    <rPh sb="7" eb="8">
      <t>マチ</t>
    </rPh>
    <rPh sb="8" eb="9">
      <t>セン</t>
    </rPh>
    <phoneticPr fontId="2"/>
  </si>
  <si>
    <t>（市）中不動俵坂線</t>
    <rPh sb="1" eb="2">
      <t>シ</t>
    </rPh>
    <rPh sb="3" eb="4">
      <t>ナカ</t>
    </rPh>
    <rPh sb="4" eb="6">
      <t>フドウ</t>
    </rPh>
    <rPh sb="6" eb="7">
      <t>タワラ</t>
    </rPh>
    <rPh sb="7" eb="8">
      <t>サカ</t>
    </rPh>
    <rPh sb="8" eb="9">
      <t>セン</t>
    </rPh>
    <phoneticPr fontId="2"/>
  </si>
  <si>
    <t>神埼市内の市道</t>
    <rPh sb="0" eb="3">
      <t>カンザキシ</t>
    </rPh>
    <rPh sb="3" eb="4">
      <t>ウチ</t>
    </rPh>
    <rPh sb="5" eb="7">
      <t>シドウ</t>
    </rPh>
    <phoneticPr fontId="2"/>
  </si>
  <si>
    <t>（町）吉田・藤ノ木線「（新規）」</t>
    <rPh sb="1" eb="2">
      <t>チョウ</t>
    </rPh>
    <rPh sb="3" eb="5">
      <t>ヨシダ</t>
    </rPh>
    <rPh sb="6" eb="7">
      <t>フジ</t>
    </rPh>
    <rPh sb="8" eb="9">
      <t>キ</t>
    </rPh>
    <rPh sb="9" eb="10">
      <t>セン</t>
    </rPh>
    <rPh sb="12" eb="14">
      <t>シンキ</t>
    </rPh>
    <phoneticPr fontId="2"/>
  </si>
  <si>
    <t>（町）玄海町内の町道</t>
    <rPh sb="3" eb="6">
      <t>ゲンカイチョウ</t>
    </rPh>
    <rPh sb="6" eb="7">
      <t>ウチ</t>
    </rPh>
    <rPh sb="8" eb="10">
      <t>チョウドウ</t>
    </rPh>
    <phoneticPr fontId="2"/>
  </si>
  <si>
    <t>有田町内の町道</t>
    <rPh sb="0" eb="3">
      <t>アリタチョウ</t>
    </rPh>
    <rPh sb="3" eb="4">
      <t>ナイ</t>
    </rPh>
    <rPh sb="5" eb="7">
      <t>チョウドウ</t>
    </rPh>
    <phoneticPr fontId="2"/>
  </si>
  <si>
    <t>大町町内の町道</t>
    <rPh sb="0" eb="3">
      <t>オオマチチョウ</t>
    </rPh>
    <rPh sb="3" eb="4">
      <t>ナイ</t>
    </rPh>
    <rPh sb="5" eb="7">
      <t>チョウドウ</t>
    </rPh>
    <phoneticPr fontId="2"/>
  </si>
  <si>
    <t>（町）江北町内町道</t>
    <rPh sb="1" eb="2">
      <t>チョウ</t>
    </rPh>
    <rPh sb="3" eb="5">
      <t>コウホク</t>
    </rPh>
    <rPh sb="5" eb="7">
      <t>チョウナイ</t>
    </rPh>
    <rPh sb="7" eb="9">
      <t>チョウドウ</t>
    </rPh>
    <phoneticPr fontId="2"/>
  </si>
  <si>
    <t>白石町内の町道</t>
    <rPh sb="0" eb="3">
      <t>シロイシチョウ</t>
    </rPh>
    <rPh sb="3" eb="4">
      <t>ナイ</t>
    </rPh>
    <rPh sb="5" eb="7">
      <t>チョウドウ</t>
    </rPh>
    <phoneticPr fontId="2"/>
  </si>
  <si>
    <t>太良町内の町道</t>
    <rPh sb="0" eb="2">
      <t>タラ</t>
    </rPh>
    <rPh sb="2" eb="3">
      <t>チョウ</t>
    </rPh>
    <rPh sb="3" eb="4">
      <t>ウチ</t>
    </rPh>
    <rPh sb="5" eb="7">
      <t>チョウドウ</t>
    </rPh>
    <phoneticPr fontId="2"/>
  </si>
  <si>
    <t>事業分野</t>
    <rPh sb="0" eb="2">
      <t>ジギョウ</t>
    </rPh>
    <rPh sb="2" eb="4">
      <t>ブンヤ</t>
    </rPh>
    <phoneticPr fontId="8"/>
  </si>
  <si>
    <t>○</t>
    <phoneticPr fontId="8"/>
  </si>
  <si>
    <r>
      <t xml:space="preserve">事業費
</t>
    </r>
    <r>
      <rPr>
        <sz val="8"/>
        <color theme="1"/>
        <rFont val="游ゴシック"/>
        <family val="3"/>
        <charset val="128"/>
        <scheme val="minor"/>
      </rPr>
      <t>（百万円）</t>
    </r>
    <rPh sb="0" eb="2">
      <t>ジギョウ</t>
    </rPh>
    <rPh sb="2" eb="3">
      <t>ヒ</t>
    </rPh>
    <rPh sb="5" eb="8">
      <t>ヒャクマンエン</t>
    </rPh>
    <phoneticPr fontId="8"/>
  </si>
  <si>
    <t>事業課名</t>
    <rPh sb="0" eb="2">
      <t>ジギョウ</t>
    </rPh>
    <rPh sb="2" eb="4">
      <t>カメイ</t>
    </rPh>
    <phoneticPr fontId="8"/>
  </si>
  <si>
    <t>施策番号</t>
    <rPh sb="0" eb="2">
      <t>シサク</t>
    </rPh>
    <rPh sb="2" eb="4">
      <t>バンゴウ</t>
    </rPh>
    <phoneticPr fontId="8"/>
  </si>
  <si>
    <t>基山町</t>
  </si>
  <si>
    <t>大町町</t>
  </si>
  <si>
    <t>市町</t>
    <rPh sb="0" eb="1">
      <t>シ</t>
    </rPh>
    <rPh sb="1" eb="2">
      <t>マチ</t>
    </rPh>
    <phoneticPr fontId="2"/>
  </si>
  <si>
    <t>県</t>
    <rPh sb="0" eb="1">
      <t>ケン</t>
    </rPh>
    <phoneticPr fontId="2"/>
  </si>
  <si>
    <t>市町</t>
    <rPh sb="0" eb="1">
      <t>シ</t>
    </rPh>
    <rPh sb="1" eb="2">
      <t>マチ</t>
    </rPh>
    <phoneticPr fontId="8"/>
  </si>
  <si>
    <t>県</t>
    <rPh sb="0" eb="1">
      <t>ケン</t>
    </rPh>
    <phoneticPr fontId="8"/>
  </si>
  <si>
    <t>ｍ</t>
  </si>
  <si>
    <t>km</t>
    <phoneticPr fontId="8"/>
  </si>
  <si>
    <t>交通安全</t>
  </si>
  <si>
    <t>県</t>
    <rPh sb="0" eb="1">
      <t>ケン</t>
    </rPh>
    <phoneticPr fontId="1"/>
  </si>
  <si>
    <t>ha</t>
    <phoneticPr fontId="8"/>
  </si>
  <si>
    <t>箇所</t>
  </si>
  <si>
    <t>箇所</t>
    <rPh sb="0" eb="2">
      <t>カショ</t>
    </rPh>
    <phoneticPr fontId="8"/>
  </si>
  <si>
    <t>佐賀市</t>
    <rPh sb="0" eb="3">
      <t>サガシ</t>
    </rPh>
    <phoneticPr fontId="1"/>
  </si>
  <si>
    <t>基山町</t>
    <rPh sb="0" eb="3">
      <t>キヤマチョウ</t>
    </rPh>
    <phoneticPr fontId="1"/>
  </si>
  <si>
    <t>鹿島市</t>
    <rPh sb="0" eb="3">
      <t>カシマシ</t>
    </rPh>
    <phoneticPr fontId="1"/>
  </si>
  <si>
    <t>有浦川</t>
    <rPh sb="0" eb="2">
      <t>アリウラ</t>
    </rPh>
    <rPh sb="2" eb="3">
      <t>カワ</t>
    </rPh>
    <phoneticPr fontId="9"/>
  </si>
  <si>
    <t>玄海地区</t>
    <rPh sb="0" eb="2">
      <t>ゲンカイ</t>
    </rPh>
    <rPh sb="2" eb="4">
      <t>チク</t>
    </rPh>
    <phoneticPr fontId="9"/>
  </si>
  <si>
    <t>犬吠川</t>
    <rPh sb="0" eb="1">
      <t>イヌ</t>
    </rPh>
    <rPh sb="1" eb="2">
      <t>ホエル</t>
    </rPh>
    <rPh sb="2" eb="3">
      <t>カワ</t>
    </rPh>
    <phoneticPr fontId="9"/>
  </si>
  <si>
    <t>上村川</t>
    <rPh sb="0" eb="2">
      <t>ウエムラ</t>
    </rPh>
    <rPh sb="2" eb="3">
      <t>カワ</t>
    </rPh>
    <phoneticPr fontId="9"/>
  </si>
  <si>
    <t>後川内川</t>
    <rPh sb="0" eb="1">
      <t>ウシ</t>
    </rPh>
    <rPh sb="1" eb="3">
      <t>カワウチ</t>
    </rPh>
    <rPh sb="3" eb="4">
      <t>カワ</t>
    </rPh>
    <phoneticPr fontId="9"/>
  </si>
  <si>
    <t>唐津地区</t>
    <rPh sb="0" eb="2">
      <t>カラツ</t>
    </rPh>
    <rPh sb="2" eb="4">
      <t>チク</t>
    </rPh>
    <phoneticPr fontId="9"/>
  </si>
  <si>
    <t>下村川</t>
    <rPh sb="0" eb="2">
      <t>シモムラ</t>
    </rPh>
    <rPh sb="2" eb="3">
      <t>カワ</t>
    </rPh>
    <phoneticPr fontId="9"/>
  </si>
  <si>
    <t>白畑川</t>
    <rPh sb="0" eb="2">
      <t>シラハタ</t>
    </rPh>
    <rPh sb="2" eb="3">
      <t>ガワ</t>
    </rPh>
    <phoneticPr fontId="9"/>
  </si>
  <si>
    <t>名場越川</t>
    <rPh sb="0" eb="1">
      <t>ナ</t>
    </rPh>
    <rPh sb="1" eb="2">
      <t>バ</t>
    </rPh>
    <rPh sb="2" eb="3">
      <t>コシ</t>
    </rPh>
    <rPh sb="3" eb="4">
      <t>カワ</t>
    </rPh>
    <phoneticPr fontId="9"/>
  </si>
  <si>
    <t>有田川</t>
    <rPh sb="0" eb="2">
      <t>アリタ</t>
    </rPh>
    <rPh sb="2" eb="3">
      <t>カワ</t>
    </rPh>
    <phoneticPr fontId="9"/>
  </si>
  <si>
    <t>伊万里地区</t>
    <rPh sb="0" eb="3">
      <t>イマリ</t>
    </rPh>
    <rPh sb="3" eb="5">
      <t>チク</t>
    </rPh>
    <phoneticPr fontId="9"/>
  </si>
  <si>
    <t>有田地区</t>
    <rPh sb="0" eb="2">
      <t>アリタ</t>
    </rPh>
    <rPh sb="2" eb="4">
      <t>チク</t>
    </rPh>
    <phoneticPr fontId="9"/>
  </si>
  <si>
    <t>蔵宿川</t>
    <rPh sb="0" eb="1">
      <t>クラ</t>
    </rPh>
    <rPh sb="1" eb="2">
      <t>ヤド</t>
    </rPh>
    <rPh sb="2" eb="3">
      <t>カワ</t>
    </rPh>
    <phoneticPr fontId="9"/>
  </si>
  <si>
    <t>黒川川</t>
    <rPh sb="0" eb="2">
      <t>クロカワ</t>
    </rPh>
    <rPh sb="2" eb="3">
      <t>カワ</t>
    </rPh>
    <phoneticPr fontId="9"/>
  </si>
  <si>
    <t>黒牟田川</t>
    <rPh sb="0" eb="1">
      <t>クロ</t>
    </rPh>
    <rPh sb="1" eb="3">
      <t>ムタ</t>
    </rPh>
    <rPh sb="3" eb="4">
      <t>カワ</t>
    </rPh>
    <phoneticPr fontId="9"/>
  </si>
  <si>
    <t>本村川</t>
    <rPh sb="0" eb="2">
      <t>モトムラ</t>
    </rPh>
    <rPh sb="2" eb="3">
      <t>カワ</t>
    </rPh>
    <phoneticPr fontId="9"/>
  </si>
  <si>
    <t>有田川</t>
    <rPh sb="0" eb="3">
      <t>アリタガワ</t>
    </rPh>
    <phoneticPr fontId="9"/>
  </si>
  <si>
    <t>大野地区</t>
    <rPh sb="0" eb="2">
      <t>オオノ</t>
    </rPh>
    <rPh sb="2" eb="4">
      <t>チク</t>
    </rPh>
    <phoneticPr fontId="9"/>
  </si>
  <si>
    <t>戸矢地区</t>
    <rPh sb="0" eb="1">
      <t>ト</t>
    </rPh>
    <rPh sb="1" eb="2">
      <t>ヤ</t>
    </rPh>
    <rPh sb="2" eb="4">
      <t>チク</t>
    </rPh>
    <phoneticPr fontId="9"/>
  </si>
  <si>
    <t>上南川良川</t>
    <rPh sb="0" eb="1">
      <t>ウエ</t>
    </rPh>
    <rPh sb="1" eb="2">
      <t>ミナミ</t>
    </rPh>
    <rPh sb="2" eb="3">
      <t>カワ</t>
    </rPh>
    <rPh sb="3" eb="4">
      <t>ヨ</t>
    </rPh>
    <rPh sb="4" eb="5">
      <t>カワ</t>
    </rPh>
    <phoneticPr fontId="9"/>
  </si>
  <si>
    <t>牛の谷川</t>
    <rPh sb="0" eb="1">
      <t>ウシ</t>
    </rPh>
    <rPh sb="2" eb="3">
      <t>タニ</t>
    </rPh>
    <rPh sb="3" eb="4">
      <t>カワ</t>
    </rPh>
    <phoneticPr fontId="9"/>
  </si>
  <si>
    <t>楠木原川</t>
    <rPh sb="0" eb="1">
      <t>クスノキ</t>
    </rPh>
    <rPh sb="1" eb="2">
      <t>キ</t>
    </rPh>
    <rPh sb="2" eb="3">
      <t>ハラ</t>
    </rPh>
    <rPh sb="3" eb="4">
      <t>カワ</t>
    </rPh>
    <phoneticPr fontId="9"/>
  </si>
  <si>
    <t>白川川</t>
    <rPh sb="0" eb="2">
      <t>シラカワ</t>
    </rPh>
    <rPh sb="2" eb="3">
      <t>カワ</t>
    </rPh>
    <phoneticPr fontId="9"/>
  </si>
  <si>
    <t>新牧川</t>
    <rPh sb="0" eb="1">
      <t>シン</t>
    </rPh>
    <rPh sb="1" eb="2">
      <t>マキ</t>
    </rPh>
    <rPh sb="2" eb="3">
      <t>カワ</t>
    </rPh>
    <phoneticPr fontId="9"/>
  </si>
  <si>
    <t>中樽川</t>
    <rPh sb="0" eb="1">
      <t>ナカ</t>
    </rPh>
    <rPh sb="1" eb="2">
      <t>ダル</t>
    </rPh>
    <rPh sb="2" eb="3">
      <t>カワ</t>
    </rPh>
    <phoneticPr fontId="9"/>
  </si>
  <si>
    <t>西牧川</t>
    <rPh sb="0" eb="2">
      <t>ニシマキ</t>
    </rPh>
    <rPh sb="2" eb="3">
      <t>カワ</t>
    </rPh>
    <phoneticPr fontId="9"/>
  </si>
  <si>
    <t>広瀬川</t>
    <rPh sb="0" eb="2">
      <t>ヒロセ</t>
    </rPh>
    <rPh sb="2" eb="3">
      <t>カワ</t>
    </rPh>
    <phoneticPr fontId="9"/>
  </si>
  <si>
    <t>吉野川</t>
    <rPh sb="0" eb="2">
      <t>ヨシノ</t>
    </rPh>
    <rPh sb="2" eb="3">
      <t>カワ</t>
    </rPh>
    <phoneticPr fontId="9"/>
  </si>
  <si>
    <t>石木津川</t>
    <rPh sb="0" eb="1">
      <t>イシ</t>
    </rPh>
    <rPh sb="1" eb="2">
      <t>キ</t>
    </rPh>
    <rPh sb="2" eb="3">
      <t>ツ</t>
    </rPh>
    <rPh sb="3" eb="4">
      <t>カワ</t>
    </rPh>
    <phoneticPr fontId="9"/>
  </si>
  <si>
    <t>鹿島地区</t>
    <rPh sb="0" eb="2">
      <t>カシマ</t>
    </rPh>
    <rPh sb="2" eb="4">
      <t>チク</t>
    </rPh>
    <phoneticPr fontId="9"/>
  </si>
  <si>
    <t>石田川</t>
    <rPh sb="0" eb="2">
      <t>イシダ</t>
    </rPh>
    <rPh sb="2" eb="3">
      <t>カワ</t>
    </rPh>
    <phoneticPr fontId="9"/>
  </si>
  <si>
    <t>小谷川</t>
    <rPh sb="0" eb="2">
      <t>コタニ</t>
    </rPh>
    <rPh sb="2" eb="3">
      <t>カワ</t>
    </rPh>
    <phoneticPr fontId="9"/>
  </si>
  <si>
    <t>多良地区</t>
    <rPh sb="0" eb="2">
      <t>タラ</t>
    </rPh>
    <rPh sb="2" eb="4">
      <t>チク</t>
    </rPh>
    <phoneticPr fontId="9"/>
  </si>
  <si>
    <t>杏子川</t>
    <rPh sb="0" eb="1">
      <t>アン</t>
    </rPh>
    <rPh sb="1" eb="2">
      <t>コ</t>
    </rPh>
    <rPh sb="2" eb="3">
      <t>カワ</t>
    </rPh>
    <phoneticPr fontId="9"/>
  </si>
  <si>
    <t>伊万里川</t>
    <rPh sb="0" eb="3">
      <t>イマリ</t>
    </rPh>
    <rPh sb="3" eb="4">
      <t>ガワ</t>
    </rPh>
    <phoneticPr fontId="9"/>
  </si>
  <si>
    <t>古賀川</t>
    <rPh sb="0" eb="2">
      <t>コガ</t>
    </rPh>
    <rPh sb="2" eb="3">
      <t>カワ</t>
    </rPh>
    <phoneticPr fontId="9"/>
  </si>
  <si>
    <t>白野川</t>
    <rPh sb="0" eb="1">
      <t>シロ</t>
    </rPh>
    <rPh sb="1" eb="2">
      <t>ノ</t>
    </rPh>
    <rPh sb="2" eb="3">
      <t>カワ</t>
    </rPh>
    <phoneticPr fontId="9"/>
  </si>
  <si>
    <t>新田川</t>
    <rPh sb="0" eb="1">
      <t>シン</t>
    </rPh>
    <rPh sb="1" eb="2">
      <t>タ</t>
    </rPh>
    <rPh sb="2" eb="3">
      <t>カワ</t>
    </rPh>
    <phoneticPr fontId="9"/>
  </si>
  <si>
    <t>牧川</t>
    <rPh sb="0" eb="1">
      <t>マキ</t>
    </rPh>
    <rPh sb="1" eb="2">
      <t>カワ</t>
    </rPh>
    <phoneticPr fontId="9"/>
  </si>
  <si>
    <t>脇田川</t>
    <rPh sb="0" eb="2">
      <t>ワキタ</t>
    </rPh>
    <rPh sb="2" eb="3">
      <t>カワ</t>
    </rPh>
    <phoneticPr fontId="9"/>
  </si>
  <si>
    <t>後川</t>
    <rPh sb="0" eb="1">
      <t>ウシ</t>
    </rPh>
    <rPh sb="1" eb="2">
      <t>カワ</t>
    </rPh>
    <phoneticPr fontId="9"/>
  </si>
  <si>
    <t>浦川</t>
    <rPh sb="0" eb="2">
      <t>ウラカワ</t>
    </rPh>
    <phoneticPr fontId="9"/>
  </si>
  <si>
    <t>鹿島川</t>
    <rPh sb="0" eb="2">
      <t>カシマ</t>
    </rPh>
    <rPh sb="2" eb="3">
      <t>カワ</t>
    </rPh>
    <phoneticPr fontId="9"/>
  </si>
  <si>
    <t>嬉野地区</t>
    <rPh sb="0" eb="2">
      <t>ウレシノ</t>
    </rPh>
    <rPh sb="2" eb="4">
      <t>チク</t>
    </rPh>
    <phoneticPr fontId="9"/>
  </si>
  <si>
    <t>木庭川</t>
    <rPh sb="0" eb="1">
      <t>キ</t>
    </rPh>
    <rPh sb="1" eb="2">
      <t>ニワ</t>
    </rPh>
    <rPh sb="2" eb="3">
      <t>カワ</t>
    </rPh>
    <phoneticPr fontId="9"/>
  </si>
  <si>
    <t>黒川</t>
    <rPh sb="0" eb="1">
      <t>クロ</t>
    </rPh>
    <rPh sb="1" eb="2">
      <t>カワ</t>
    </rPh>
    <phoneticPr fontId="9"/>
  </si>
  <si>
    <t>谷所川</t>
    <rPh sb="0" eb="1">
      <t>タニ</t>
    </rPh>
    <rPh sb="1" eb="2">
      <t>ショ</t>
    </rPh>
    <rPh sb="2" eb="3">
      <t>カワ</t>
    </rPh>
    <phoneticPr fontId="9"/>
  </si>
  <si>
    <t>祗園川</t>
    <rPh sb="0" eb="2">
      <t>ギオン</t>
    </rPh>
    <rPh sb="2" eb="3">
      <t>ガワ</t>
    </rPh>
    <phoneticPr fontId="1"/>
  </si>
  <si>
    <t>小城地区</t>
    <rPh sb="0" eb="2">
      <t>オギ</t>
    </rPh>
    <rPh sb="2" eb="4">
      <t>チク</t>
    </rPh>
    <phoneticPr fontId="9"/>
  </si>
  <si>
    <t>山王川</t>
    <rPh sb="0" eb="2">
      <t>サンノウ</t>
    </rPh>
    <rPh sb="2" eb="3">
      <t>カワ</t>
    </rPh>
    <phoneticPr fontId="9"/>
  </si>
  <si>
    <t>佐賀地区</t>
    <rPh sb="0" eb="2">
      <t>サガ</t>
    </rPh>
    <rPh sb="2" eb="4">
      <t>チク</t>
    </rPh>
    <phoneticPr fontId="9"/>
  </si>
  <si>
    <t>地蔵川</t>
    <rPh sb="0" eb="3">
      <t>ジゾウガワ</t>
    </rPh>
    <phoneticPr fontId="9"/>
  </si>
  <si>
    <t>多布施川</t>
    <rPh sb="0" eb="3">
      <t>タフセ</t>
    </rPh>
    <rPh sb="3" eb="4">
      <t>カワ</t>
    </rPh>
    <phoneticPr fontId="9"/>
  </si>
  <si>
    <t>名尾川</t>
    <rPh sb="0" eb="2">
      <t>ナオ</t>
    </rPh>
    <rPh sb="2" eb="3">
      <t>カワ</t>
    </rPh>
    <phoneticPr fontId="9"/>
  </si>
  <si>
    <t>鯰川</t>
    <rPh sb="0" eb="1">
      <t>ナマズ</t>
    </rPh>
    <rPh sb="1" eb="2">
      <t>カワ</t>
    </rPh>
    <phoneticPr fontId="9"/>
  </si>
  <si>
    <t>初瀬川</t>
    <rPh sb="0" eb="2">
      <t>ハツセ</t>
    </rPh>
    <rPh sb="2" eb="3">
      <t>カワ</t>
    </rPh>
    <phoneticPr fontId="9"/>
  </si>
  <si>
    <t>八田江</t>
    <rPh sb="0" eb="2">
      <t>ハッタ</t>
    </rPh>
    <rPh sb="2" eb="3">
      <t>エ</t>
    </rPh>
    <phoneticPr fontId="9"/>
  </si>
  <si>
    <t>古江湖川</t>
    <rPh sb="0" eb="1">
      <t>フル</t>
    </rPh>
    <rPh sb="1" eb="2">
      <t>エ</t>
    </rPh>
    <rPh sb="2" eb="3">
      <t>コ</t>
    </rPh>
    <rPh sb="3" eb="4">
      <t>カワ</t>
    </rPh>
    <phoneticPr fontId="9"/>
  </si>
  <si>
    <t>本庄江</t>
    <rPh sb="0" eb="2">
      <t>ホンジョウ</t>
    </rPh>
    <rPh sb="2" eb="3">
      <t>エ</t>
    </rPh>
    <phoneticPr fontId="9"/>
  </si>
  <si>
    <t>本庄川</t>
    <rPh sb="0" eb="2">
      <t>ホンジョウ</t>
    </rPh>
    <rPh sb="2" eb="3">
      <t>カワ</t>
    </rPh>
    <phoneticPr fontId="9"/>
  </si>
  <si>
    <t>山中川</t>
    <rPh sb="0" eb="2">
      <t>ヤマナカ</t>
    </rPh>
    <rPh sb="2" eb="3">
      <t>カワ</t>
    </rPh>
    <phoneticPr fontId="9"/>
  </si>
  <si>
    <t>木須川</t>
    <rPh sb="0" eb="1">
      <t>キ</t>
    </rPh>
    <rPh sb="1" eb="2">
      <t>ス</t>
    </rPh>
    <rPh sb="2" eb="3">
      <t>カワ</t>
    </rPh>
    <phoneticPr fontId="9"/>
  </si>
  <si>
    <t>黒塩川</t>
    <rPh sb="0" eb="2">
      <t>クロシオ</t>
    </rPh>
    <rPh sb="2" eb="3">
      <t>カワ</t>
    </rPh>
    <phoneticPr fontId="9"/>
  </si>
  <si>
    <t>志礼川</t>
    <rPh sb="0" eb="1">
      <t>ココロザシ</t>
    </rPh>
    <rPh sb="1" eb="2">
      <t>レイ</t>
    </rPh>
    <rPh sb="2" eb="3">
      <t>カワ</t>
    </rPh>
    <phoneticPr fontId="9"/>
  </si>
  <si>
    <t>座川</t>
    <rPh sb="0" eb="1">
      <t>ザ</t>
    </rPh>
    <rPh sb="1" eb="2">
      <t>カワ</t>
    </rPh>
    <phoneticPr fontId="9"/>
  </si>
  <si>
    <t>古郷川</t>
    <rPh sb="0" eb="1">
      <t>フル</t>
    </rPh>
    <rPh sb="1" eb="2">
      <t>ゴウ</t>
    </rPh>
    <rPh sb="2" eb="3">
      <t>カワ</t>
    </rPh>
    <phoneticPr fontId="9"/>
  </si>
  <si>
    <t>佐志川</t>
    <rPh sb="0" eb="2">
      <t>サシ</t>
    </rPh>
    <rPh sb="2" eb="3">
      <t>ガワ</t>
    </rPh>
    <phoneticPr fontId="9"/>
  </si>
  <si>
    <t>中代川</t>
    <rPh sb="0" eb="1">
      <t>ナカ</t>
    </rPh>
    <rPh sb="1" eb="2">
      <t>シロ</t>
    </rPh>
    <rPh sb="2" eb="3">
      <t>カワ</t>
    </rPh>
    <phoneticPr fontId="9"/>
  </si>
  <si>
    <t>佐代川</t>
    <rPh sb="0" eb="2">
      <t>サヨ</t>
    </rPh>
    <rPh sb="2" eb="3">
      <t>カワ</t>
    </rPh>
    <phoneticPr fontId="9"/>
  </si>
  <si>
    <t>小田志川</t>
    <rPh sb="0" eb="2">
      <t>オダ</t>
    </rPh>
    <rPh sb="2" eb="3">
      <t>シ</t>
    </rPh>
    <rPh sb="3" eb="4">
      <t>カワ</t>
    </rPh>
    <phoneticPr fontId="9"/>
  </si>
  <si>
    <t>塩田川</t>
    <rPh sb="0" eb="2">
      <t>シオタ</t>
    </rPh>
    <rPh sb="2" eb="3">
      <t>カワ</t>
    </rPh>
    <phoneticPr fontId="9"/>
  </si>
  <si>
    <t>白石地区</t>
    <rPh sb="0" eb="1">
      <t>シロ</t>
    </rPh>
    <rPh sb="1" eb="2">
      <t>イシ</t>
    </rPh>
    <rPh sb="2" eb="4">
      <t>チク</t>
    </rPh>
    <phoneticPr fontId="9"/>
  </si>
  <si>
    <t>畦川内川</t>
    <rPh sb="0" eb="1">
      <t>ケイ</t>
    </rPh>
    <rPh sb="1" eb="3">
      <t>カワウチ</t>
    </rPh>
    <rPh sb="3" eb="4">
      <t>カワ</t>
    </rPh>
    <phoneticPr fontId="9"/>
  </si>
  <si>
    <t>八幡川</t>
    <rPh sb="0" eb="2">
      <t>ヤハタ</t>
    </rPh>
    <rPh sb="2" eb="3">
      <t>カワ</t>
    </rPh>
    <phoneticPr fontId="9"/>
  </si>
  <si>
    <t>湯野田川</t>
    <rPh sb="0" eb="1">
      <t>ユ</t>
    </rPh>
    <rPh sb="1" eb="3">
      <t>ノダ</t>
    </rPh>
    <rPh sb="3" eb="4">
      <t>カワ</t>
    </rPh>
    <phoneticPr fontId="9"/>
  </si>
  <si>
    <t>吉田川</t>
    <rPh sb="0" eb="2">
      <t>ヨシダ</t>
    </rPh>
    <rPh sb="2" eb="3">
      <t>カワ</t>
    </rPh>
    <phoneticPr fontId="9"/>
  </si>
  <si>
    <t>讃岐川</t>
    <rPh sb="0" eb="2">
      <t>サヌキ</t>
    </rPh>
    <rPh sb="2" eb="3">
      <t>カワ</t>
    </rPh>
    <phoneticPr fontId="9"/>
  </si>
  <si>
    <t>志佐川</t>
    <rPh sb="0" eb="1">
      <t>シ</t>
    </rPh>
    <rPh sb="1" eb="2">
      <t>サ</t>
    </rPh>
    <rPh sb="2" eb="3">
      <t>カワ</t>
    </rPh>
    <phoneticPr fontId="9"/>
  </si>
  <si>
    <t>田古里川</t>
    <rPh sb="0" eb="3">
      <t>タコリ</t>
    </rPh>
    <rPh sb="3" eb="4">
      <t>ガワ</t>
    </rPh>
    <phoneticPr fontId="9"/>
  </si>
  <si>
    <t>太良地区</t>
    <rPh sb="0" eb="2">
      <t>タラ</t>
    </rPh>
    <rPh sb="2" eb="4">
      <t>チク</t>
    </rPh>
    <phoneticPr fontId="9"/>
  </si>
  <si>
    <t>立川</t>
    <rPh sb="0" eb="2">
      <t>タテカワ</t>
    </rPh>
    <phoneticPr fontId="9"/>
  </si>
  <si>
    <t>小川</t>
    <rPh sb="0" eb="2">
      <t>オガワ</t>
    </rPh>
    <phoneticPr fontId="9"/>
  </si>
  <si>
    <t>谷口川</t>
    <rPh sb="0" eb="2">
      <t>タニグチ</t>
    </rPh>
    <rPh sb="2" eb="3">
      <t>カワ</t>
    </rPh>
    <phoneticPr fontId="9"/>
  </si>
  <si>
    <t>玉島川</t>
    <rPh sb="0" eb="2">
      <t>タマシマ</t>
    </rPh>
    <rPh sb="2" eb="3">
      <t>ガワ</t>
    </rPh>
    <phoneticPr fontId="9"/>
  </si>
  <si>
    <t>野田川</t>
    <rPh sb="0" eb="2">
      <t>ノダ</t>
    </rPh>
    <rPh sb="2" eb="3">
      <t>カワ</t>
    </rPh>
    <phoneticPr fontId="9"/>
  </si>
  <si>
    <t>牟田川</t>
    <rPh sb="0" eb="2">
      <t>ムタ</t>
    </rPh>
    <rPh sb="2" eb="3">
      <t>カワ</t>
    </rPh>
    <phoneticPr fontId="9"/>
  </si>
  <si>
    <t>横田川</t>
    <rPh sb="0" eb="2">
      <t>ヨコタ</t>
    </rPh>
    <rPh sb="2" eb="3">
      <t>カワ</t>
    </rPh>
    <phoneticPr fontId="9"/>
  </si>
  <si>
    <t>牟田川</t>
    <rPh sb="0" eb="2">
      <t>ムタ</t>
    </rPh>
    <rPh sb="2" eb="3">
      <t>ガワ</t>
    </rPh>
    <phoneticPr fontId="9"/>
  </si>
  <si>
    <t>高野川</t>
    <rPh sb="0" eb="1">
      <t>タカ</t>
    </rPh>
    <rPh sb="1" eb="2">
      <t>ノ</t>
    </rPh>
    <rPh sb="2" eb="3">
      <t>カワ</t>
    </rPh>
    <phoneticPr fontId="9"/>
  </si>
  <si>
    <t>多良川</t>
    <rPh sb="0" eb="2">
      <t>タラ</t>
    </rPh>
    <rPh sb="2" eb="3">
      <t>ガワ</t>
    </rPh>
    <phoneticPr fontId="9"/>
  </si>
  <si>
    <t>秋光川</t>
    <rPh sb="0" eb="2">
      <t>アキミツ</t>
    </rPh>
    <rPh sb="2" eb="3">
      <t>カワ</t>
    </rPh>
    <phoneticPr fontId="9"/>
  </si>
  <si>
    <t>基山地区</t>
    <rPh sb="0" eb="2">
      <t>キヤマ</t>
    </rPh>
    <rPh sb="2" eb="4">
      <t>チク</t>
    </rPh>
    <phoneticPr fontId="9"/>
  </si>
  <si>
    <t>鳥栖地区</t>
    <rPh sb="0" eb="2">
      <t>トス</t>
    </rPh>
    <rPh sb="2" eb="4">
      <t>チク</t>
    </rPh>
    <phoneticPr fontId="9"/>
  </si>
  <si>
    <t>頭野川</t>
    <rPh sb="0" eb="1">
      <t>アタマ</t>
    </rPh>
    <rPh sb="1" eb="2">
      <t>ノ</t>
    </rPh>
    <rPh sb="2" eb="3">
      <t>カワ</t>
    </rPh>
    <phoneticPr fontId="9"/>
  </si>
  <si>
    <t>神埼地区</t>
    <rPh sb="0" eb="2">
      <t>カンザキ</t>
    </rPh>
    <rPh sb="2" eb="4">
      <t>チク</t>
    </rPh>
    <phoneticPr fontId="9"/>
  </si>
  <si>
    <t>井柳川</t>
    <rPh sb="0" eb="1">
      <t>イ</t>
    </rPh>
    <rPh sb="1" eb="2">
      <t>ヤナギ</t>
    </rPh>
    <rPh sb="2" eb="3">
      <t>カワ</t>
    </rPh>
    <phoneticPr fontId="9"/>
  </si>
  <si>
    <t>笠隈川</t>
    <rPh sb="0" eb="1">
      <t>カサ</t>
    </rPh>
    <rPh sb="1" eb="2">
      <t>クマ</t>
    </rPh>
    <rPh sb="2" eb="3">
      <t>カワ</t>
    </rPh>
    <phoneticPr fontId="9"/>
  </si>
  <si>
    <t>干拓川</t>
    <rPh sb="0" eb="2">
      <t>カンタク</t>
    </rPh>
    <rPh sb="2" eb="3">
      <t>カワ</t>
    </rPh>
    <phoneticPr fontId="9"/>
  </si>
  <si>
    <t>みやき地区</t>
    <rPh sb="3" eb="5">
      <t>チク</t>
    </rPh>
    <phoneticPr fontId="9"/>
  </si>
  <si>
    <t>勘太郎川</t>
    <rPh sb="0" eb="1">
      <t>カン</t>
    </rPh>
    <rPh sb="1" eb="3">
      <t>タロウ</t>
    </rPh>
    <rPh sb="3" eb="4">
      <t>カワ</t>
    </rPh>
    <phoneticPr fontId="9"/>
  </si>
  <si>
    <t>上峰地区</t>
    <rPh sb="0" eb="2">
      <t>カミミネ</t>
    </rPh>
    <rPh sb="2" eb="4">
      <t>チク</t>
    </rPh>
    <phoneticPr fontId="9"/>
  </si>
  <si>
    <t>切通川</t>
    <rPh sb="0" eb="2">
      <t>キリトオシ</t>
    </rPh>
    <rPh sb="2" eb="3">
      <t>カワ</t>
    </rPh>
    <phoneticPr fontId="9"/>
  </si>
  <si>
    <t>金立川</t>
    <rPh sb="0" eb="2">
      <t>キンリュウ</t>
    </rPh>
    <rPh sb="2" eb="3">
      <t>ガワ</t>
    </rPh>
    <phoneticPr fontId="9"/>
  </si>
  <si>
    <t>黒川</t>
    <rPh sb="0" eb="2">
      <t>クロカワ</t>
    </rPh>
    <phoneticPr fontId="9"/>
  </si>
  <si>
    <t>古賀ノ尾川</t>
    <rPh sb="0" eb="2">
      <t>コガ</t>
    </rPh>
    <rPh sb="3" eb="4">
      <t>オ</t>
    </rPh>
    <rPh sb="4" eb="5">
      <t>カワ</t>
    </rPh>
    <phoneticPr fontId="9"/>
  </si>
  <si>
    <t>巨勢川</t>
    <rPh sb="0" eb="2">
      <t>コセ</t>
    </rPh>
    <rPh sb="2" eb="3">
      <t>ガワ</t>
    </rPh>
    <phoneticPr fontId="9"/>
  </si>
  <si>
    <t>才淵川</t>
    <rPh sb="0" eb="1">
      <t>サイ</t>
    </rPh>
    <rPh sb="1" eb="2">
      <t>フチ</t>
    </rPh>
    <rPh sb="2" eb="3">
      <t>カワ</t>
    </rPh>
    <phoneticPr fontId="9"/>
  </si>
  <si>
    <t>佐賀江川</t>
    <rPh sb="0" eb="2">
      <t>サガ</t>
    </rPh>
    <rPh sb="2" eb="3">
      <t>エ</t>
    </rPh>
    <rPh sb="3" eb="4">
      <t>ガワ</t>
    </rPh>
    <phoneticPr fontId="9"/>
  </si>
  <si>
    <t>寒水川</t>
    <rPh sb="0" eb="1">
      <t>サム</t>
    </rPh>
    <rPh sb="1" eb="2">
      <t>ミズ</t>
    </rPh>
    <rPh sb="2" eb="3">
      <t>カワ</t>
    </rPh>
    <phoneticPr fontId="9"/>
  </si>
  <si>
    <t>三本松川</t>
    <rPh sb="0" eb="3">
      <t>サンボンマツ</t>
    </rPh>
    <rPh sb="3" eb="4">
      <t>カワ</t>
    </rPh>
    <phoneticPr fontId="9"/>
  </si>
  <si>
    <t>城原川</t>
    <rPh sb="0" eb="2">
      <t>ジョウバル</t>
    </rPh>
    <rPh sb="2" eb="3">
      <t>カワ</t>
    </rPh>
    <phoneticPr fontId="9"/>
  </si>
  <si>
    <t>白木川</t>
    <rPh sb="0" eb="2">
      <t>シラキ</t>
    </rPh>
    <rPh sb="2" eb="3">
      <t>カワ</t>
    </rPh>
    <phoneticPr fontId="9"/>
  </si>
  <si>
    <t>菅生川</t>
    <rPh sb="0" eb="1">
      <t>スガ</t>
    </rPh>
    <rPh sb="1" eb="2">
      <t>ナマ</t>
    </rPh>
    <rPh sb="2" eb="3">
      <t>カワ</t>
    </rPh>
    <phoneticPr fontId="9"/>
  </si>
  <si>
    <t>大木川</t>
    <rPh sb="0" eb="2">
      <t>ダイギ</t>
    </rPh>
    <rPh sb="2" eb="3">
      <t>カワ</t>
    </rPh>
    <phoneticPr fontId="9"/>
  </si>
  <si>
    <t>高原川</t>
    <rPh sb="0" eb="2">
      <t>タカハラ</t>
    </rPh>
    <rPh sb="2" eb="3">
      <t>カワ</t>
    </rPh>
    <phoneticPr fontId="9"/>
  </si>
  <si>
    <t>詫田入江川</t>
    <rPh sb="0" eb="2">
      <t>タクタ</t>
    </rPh>
    <rPh sb="2" eb="4">
      <t>イリエ</t>
    </rPh>
    <rPh sb="4" eb="5">
      <t>カワ</t>
    </rPh>
    <phoneticPr fontId="9"/>
  </si>
  <si>
    <t>田手川</t>
    <rPh sb="0" eb="2">
      <t>タデ</t>
    </rPh>
    <rPh sb="2" eb="3">
      <t>ガワ</t>
    </rPh>
    <phoneticPr fontId="9"/>
  </si>
  <si>
    <t>吉野ヶ里地区</t>
    <rPh sb="0" eb="4">
      <t>ヨシノガリ</t>
    </rPh>
    <rPh sb="4" eb="6">
      <t>チク</t>
    </rPh>
    <phoneticPr fontId="9"/>
  </si>
  <si>
    <t>導師川</t>
    <rPh sb="0" eb="2">
      <t>ドウシ</t>
    </rPh>
    <rPh sb="2" eb="3">
      <t>カワ</t>
    </rPh>
    <phoneticPr fontId="9"/>
  </si>
  <si>
    <t>通瀬川</t>
    <rPh sb="0" eb="1">
      <t>トオ</t>
    </rPh>
    <rPh sb="1" eb="2">
      <t>セ</t>
    </rPh>
    <rPh sb="2" eb="3">
      <t>カワ</t>
    </rPh>
    <phoneticPr fontId="9"/>
  </si>
  <si>
    <t>轟木川</t>
    <rPh sb="0" eb="1">
      <t>トドロキ</t>
    </rPh>
    <rPh sb="1" eb="2">
      <t>キ</t>
    </rPh>
    <rPh sb="2" eb="3">
      <t>カワ</t>
    </rPh>
    <phoneticPr fontId="9"/>
  </si>
  <si>
    <t>中池江川</t>
    <rPh sb="0" eb="1">
      <t>ナカ</t>
    </rPh>
    <rPh sb="1" eb="2">
      <t>イケ</t>
    </rPh>
    <rPh sb="2" eb="3">
      <t>エ</t>
    </rPh>
    <rPh sb="3" eb="4">
      <t>カワ</t>
    </rPh>
    <phoneticPr fontId="9"/>
  </si>
  <si>
    <t>鯰江川</t>
    <rPh sb="0" eb="1">
      <t>ナマズ</t>
    </rPh>
    <rPh sb="1" eb="2">
      <t>エ</t>
    </rPh>
    <rPh sb="2" eb="3">
      <t>カワ</t>
    </rPh>
    <phoneticPr fontId="9"/>
  </si>
  <si>
    <t>西田川</t>
    <rPh sb="0" eb="2">
      <t>ニシダ</t>
    </rPh>
    <rPh sb="2" eb="3">
      <t>カワ</t>
    </rPh>
    <phoneticPr fontId="9"/>
  </si>
  <si>
    <t>西光寺川</t>
    <rPh sb="0" eb="1">
      <t>ニシ</t>
    </rPh>
    <rPh sb="1" eb="2">
      <t>ヒカリ</t>
    </rPh>
    <rPh sb="2" eb="3">
      <t>テラ</t>
    </rPh>
    <rPh sb="3" eb="4">
      <t>カワ</t>
    </rPh>
    <phoneticPr fontId="9"/>
  </si>
  <si>
    <t>沼川</t>
    <rPh sb="0" eb="1">
      <t>ヌマ</t>
    </rPh>
    <rPh sb="1" eb="2">
      <t>カワ</t>
    </rPh>
    <phoneticPr fontId="9"/>
  </si>
  <si>
    <t>馬場川</t>
    <rPh sb="0" eb="2">
      <t>ババ</t>
    </rPh>
    <rPh sb="2" eb="3">
      <t>ガワ</t>
    </rPh>
    <phoneticPr fontId="9"/>
  </si>
  <si>
    <t>船石川</t>
    <rPh sb="0" eb="1">
      <t>フネ</t>
    </rPh>
    <rPh sb="1" eb="3">
      <t>イシカワ</t>
    </rPh>
    <phoneticPr fontId="9"/>
  </si>
  <si>
    <t>本川川</t>
    <rPh sb="0" eb="1">
      <t>ホン</t>
    </rPh>
    <rPh sb="1" eb="2">
      <t>カワ</t>
    </rPh>
    <rPh sb="2" eb="3">
      <t>カワ</t>
    </rPh>
    <phoneticPr fontId="9"/>
  </si>
  <si>
    <t>前川</t>
    <rPh sb="0" eb="2">
      <t>マエカワ</t>
    </rPh>
    <phoneticPr fontId="9"/>
  </si>
  <si>
    <t>焼原川</t>
    <rPh sb="0" eb="1">
      <t>ヤキ</t>
    </rPh>
    <rPh sb="1" eb="2">
      <t>ハラ</t>
    </rPh>
    <rPh sb="2" eb="3">
      <t>カワ</t>
    </rPh>
    <phoneticPr fontId="9"/>
  </si>
  <si>
    <t>薬師川</t>
    <rPh sb="0" eb="2">
      <t>ヤクシ</t>
    </rPh>
    <rPh sb="2" eb="3">
      <t>カワ</t>
    </rPh>
    <phoneticPr fontId="9"/>
  </si>
  <si>
    <t>安良川</t>
    <rPh sb="0" eb="1">
      <t>ヤス</t>
    </rPh>
    <rPh sb="1" eb="2">
      <t>ヨ</t>
    </rPh>
    <rPh sb="2" eb="3">
      <t>カワ</t>
    </rPh>
    <phoneticPr fontId="9"/>
  </si>
  <si>
    <t>山下川</t>
    <rPh sb="0" eb="2">
      <t>ヤマシタ</t>
    </rPh>
    <rPh sb="2" eb="3">
      <t>カワ</t>
    </rPh>
    <phoneticPr fontId="9"/>
  </si>
  <si>
    <t>山の内川</t>
    <rPh sb="0" eb="1">
      <t>ヤマ</t>
    </rPh>
    <rPh sb="2" eb="3">
      <t>ウチ</t>
    </rPh>
    <rPh sb="3" eb="4">
      <t>カワ</t>
    </rPh>
    <phoneticPr fontId="9"/>
  </si>
  <si>
    <t>蓮原川</t>
    <rPh sb="0" eb="1">
      <t>レン</t>
    </rPh>
    <rPh sb="1" eb="2">
      <t>ハラ</t>
    </rPh>
    <rPh sb="2" eb="3">
      <t>カワ</t>
    </rPh>
    <phoneticPr fontId="9"/>
  </si>
  <si>
    <t>橋本川</t>
    <rPh sb="0" eb="2">
      <t>ハシモト</t>
    </rPh>
    <rPh sb="2" eb="3">
      <t>カワ</t>
    </rPh>
    <phoneticPr fontId="9"/>
  </si>
  <si>
    <t>波多津川</t>
    <rPh sb="0" eb="3">
      <t>ハタツ</t>
    </rPh>
    <rPh sb="3" eb="4">
      <t>ガワ</t>
    </rPh>
    <phoneticPr fontId="9"/>
  </si>
  <si>
    <t>母ヶ浦川</t>
    <rPh sb="0" eb="1">
      <t>ハハ</t>
    </rPh>
    <rPh sb="2" eb="3">
      <t>ウラ</t>
    </rPh>
    <rPh sb="3" eb="4">
      <t>カワ</t>
    </rPh>
    <phoneticPr fontId="9"/>
  </si>
  <si>
    <t>多々良川</t>
    <rPh sb="0" eb="2">
      <t>タタ</t>
    </rPh>
    <rPh sb="2" eb="3">
      <t>ヨ</t>
    </rPh>
    <rPh sb="3" eb="4">
      <t>カワ</t>
    </rPh>
    <phoneticPr fontId="9"/>
  </si>
  <si>
    <t>武雄地区</t>
    <rPh sb="0" eb="2">
      <t>タケオ</t>
    </rPh>
    <rPh sb="2" eb="4">
      <t>チク</t>
    </rPh>
    <phoneticPr fontId="9"/>
  </si>
  <si>
    <t>浜川</t>
    <rPh sb="0" eb="1">
      <t>ハマ</t>
    </rPh>
    <rPh sb="1" eb="2">
      <t>ガワ</t>
    </rPh>
    <phoneticPr fontId="9"/>
  </si>
  <si>
    <t>古枝地区</t>
    <rPh sb="0" eb="1">
      <t>フル</t>
    </rPh>
    <rPh sb="1" eb="2">
      <t>エダ</t>
    </rPh>
    <rPh sb="2" eb="4">
      <t>チク</t>
    </rPh>
    <phoneticPr fontId="9"/>
  </si>
  <si>
    <t>浜地区</t>
    <rPh sb="0" eb="1">
      <t>ハマ</t>
    </rPh>
    <rPh sb="1" eb="3">
      <t>チク</t>
    </rPh>
    <phoneticPr fontId="9"/>
  </si>
  <si>
    <t>浜ノ浦川</t>
    <rPh sb="0" eb="1">
      <t>ハマ</t>
    </rPh>
    <rPh sb="2" eb="3">
      <t>ウラ</t>
    </rPh>
    <rPh sb="3" eb="4">
      <t>カワ</t>
    </rPh>
    <phoneticPr fontId="9"/>
  </si>
  <si>
    <t>福所江</t>
    <rPh sb="0" eb="1">
      <t>フク</t>
    </rPh>
    <rPh sb="1" eb="2">
      <t>ショ</t>
    </rPh>
    <rPh sb="2" eb="3">
      <t>エ</t>
    </rPh>
    <phoneticPr fontId="9"/>
  </si>
  <si>
    <t>赤穂山川</t>
    <rPh sb="0" eb="1">
      <t>アカ</t>
    </rPh>
    <rPh sb="1" eb="2">
      <t>ホ</t>
    </rPh>
    <rPh sb="2" eb="3">
      <t>ヤマ</t>
    </rPh>
    <rPh sb="3" eb="4">
      <t>カワ</t>
    </rPh>
    <phoneticPr fontId="9"/>
  </si>
  <si>
    <t>行合野川</t>
    <rPh sb="0" eb="1">
      <t>イ</t>
    </rPh>
    <rPh sb="1" eb="2">
      <t>ア</t>
    </rPh>
    <rPh sb="2" eb="3">
      <t>ノ</t>
    </rPh>
    <rPh sb="3" eb="4">
      <t>カワ</t>
    </rPh>
    <phoneticPr fontId="9"/>
  </si>
  <si>
    <t>伊岐佐川</t>
    <rPh sb="0" eb="3">
      <t>イキサ</t>
    </rPh>
    <rPh sb="3" eb="4">
      <t>カワ</t>
    </rPh>
    <phoneticPr fontId="9"/>
  </si>
  <si>
    <t>板治川</t>
    <rPh sb="0" eb="1">
      <t>イタ</t>
    </rPh>
    <rPh sb="1" eb="2">
      <t>ジ</t>
    </rPh>
    <rPh sb="2" eb="3">
      <t>カワ</t>
    </rPh>
    <phoneticPr fontId="9"/>
  </si>
  <si>
    <t>井手口川</t>
    <rPh sb="0" eb="3">
      <t>イデグチ</t>
    </rPh>
    <rPh sb="3" eb="4">
      <t>カワ</t>
    </rPh>
    <phoneticPr fontId="9"/>
  </si>
  <si>
    <t>今山川</t>
    <rPh sb="0" eb="2">
      <t>イマヤマ</t>
    </rPh>
    <rPh sb="2" eb="3">
      <t>カワ</t>
    </rPh>
    <phoneticPr fontId="9"/>
  </si>
  <si>
    <t>宇木川</t>
    <rPh sb="0" eb="2">
      <t>ウキ</t>
    </rPh>
    <rPh sb="2" eb="3">
      <t>カワ</t>
    </rPh>
    <phoneticPr fontId="9"/>
  </si>
  <si>
    <t>浦川内川</t>
    <rPh sb="0" eb="1">
      <t>ウラ</t>
    </rPh>
    <rPh sb="1" eb="2">
      <t>カワ</t>
    </rPh>
    <rPh sb="2" eb="3">
      <t>ウチ</t>
    </rPh>
    <rPh sb="3" eb="4">
      <t>カワ</t>
    </rPh>
    <phoneticPr fontId="9"/>
  </si>
  <si>
    <t>大谷川</t>
    <rPh sb="0" eb="2">
      <t>オオタニ</t>
    </rPh>
    <rPh sb="2" eb="3">
      <t>カワ</t>
    </rPh>
    <phoneticPr fontId="9"/>
  </si>
  <si>
    <t>大野川</t>
    <rPh sb="0" eb="2">
      <t>オオノ</t>
    </rPh>
    <rPh sb="2" eb="3">
      <t>カワ</t>
    </rPh>
    <phoneticPr fontId="9"/>
  </si>
  <si>
    <t>大森川</t>
    <rPh sb="0" eb="2">
      <t>オオモリ</t>
    </rPh>
    <rPh sb="2" eb="3">
      <t>カワ</t>
    </rPh>
    <phoneticPr fontId="9"/>
  </si>
  <si>
    <t>狩立川</t>
    <rPh sb="0" eb="2">
      <t>カリタ</t>
    </rPh>
    <rPh sb="2" eb="3">
      <t>カワ</t>
    </rPh>
    <phoneticPr fontId="9"/>
  </si>
  <si>
    <t>岸山川</t>
    <rPh sb="0" eb="2">
      <t>キシヤマ</t>
    </rPh>
    <rPh sb="2" eb="3">
      <t>カワ</t>
    </rPh>
    <phoneticPr fontId="9"/>
  </si>
  <si>
    <t>黒尾岳川</t>
    <rPh sb="0" eb="1">
      <t>クロ</t>
    </rPh>
    <rPh sb="1" eb="2">
      <t>オ</t>
    </rPh>
    <rPh sb="2" eb="3">
      <t>タケ</t>
    </rPh>
    <rPh sb="3" eb="4">
      <t>カワ</t>
    </rPh>
    <phoneticPr fontId="9"/>
  </si>
  <si>
    <t>御所川</t>
    <rPh sb="0" eb="2">
      <t>ゴショ</t>
    </rPh>
    <rPh sb="2" eb="3">
      <t>カワ</t>
    </rPh>
    <phoneticPr fontId="9"/>
  </si>
  <si>
    <t>五藤田川</t>
    <rPh sb="0" eb="1">
      <t>ゴ</t>
    </rPh>
    <rPh sb="1" eb="3">
      <t>フジタ</t>
    </rPh>
    <rPh sb="3" eb="4">
      <t>カワ</t>
    </rPh>
    <phoneticPr fontId="9"/>
  </si>
  <si>
    <t>駒鳴峠川</t>
    <rPh sb="0" eb="1">
      <t>コマ</t>
    </rPh>
    <rPh sb="1" eb="2">
      <t>ナ</t>
    </rPh>
    <rPh sb="2" eb="3">
      <t>トオゲ</t>
    </rPh>
    <rPh sb="3" eb="4">
      <t>カワ</t>
    </rPh>
    <phoneticPr fontId="9"/>
  </si>
  <si>
    <t>潮分川</t>
    <rPh sb="0" eb="1">
      <t>シオ</t>
    </rPh>
    <rPh sb="1" eb="2">
      <t>フン</t>
    </rPh>
    <rPh sb="2" eb="3">
      <t>カワ</t>
    </rPh>
    <phoneticPr fontId="9"/>
  </si>
  <si>
    <t>重川内川</t>
    <rPh sb="0" eb="1">
      <t>シゲ</t>
    </rPh>
    <rPh sb="1" eb="2">
      <t>カワ</t>
    </rPh>
    <rPh sb="2" eb="3">
      <t>ウチ</t>
    </rPh>
    <rPh sb="3" eb="4">
      <t>カワ</t>
    </rPh>
    <phoneticPr fontId="9"/>
  </si>
  <si>
    <t>新川</t>
    <rPh sb="0" eb="2">
      <t>シンカワ</t>
    </rPh>
    <phoneticPr fontId="9"/>
  </si>
  <si>
    <t>竹下川</t>
    <rPh sb="0" eb="2">
      <t>タケシタ</t>
    </rPh>
    <rPh sb="2" eb="3">
      <t>カワ</t>
    </rPh>
    <phoneticPr fontId="9"/>
  </si>
  <si>
    <t>立川川</t>
    <rPh sb="0" eb="2">
      <t>タテカワ</t>
    </rPh>
    <rPh sb="2" eb="3">
      <t>カワ</t>
    </rPh>
    <phoneticPr fontId="9"/>
  </si>
  <si>
    <t>田中川</t>
    <rPh sb="0" eb="2">
      <t>タナカ</t>
    </rPh>
    <rPh sb="2" eb="3">
      <t>カワ</t>
    </rPh>
    <phoneticPr fontId="9"/>
  </si>
  <si>
    <t>徳須恵川</t>
    <rPh sb="0" eb="3">
      <t>トクスエ</t>
    </rPh>
    <rPh sb="3" eb="4">
      <t>カワ</t>
    </rPh>
    <phoneticPr fontId="9"/>
  </si>
  <si>
    <t>浪瀬川</t>
    <rPh sb="0" eb="2">
      <t>ナミセ</t>
    </rPh>
    <rPh sb="2" eb="3">
      <t>カワ</t>
    </rPh>
    <phoneticPr fontId="9"/>
  </si>
  <si>
    <t>畑島川</t>
    <rPh sb="0" eb="2">
      <t>ハタシマ</t>
    </rPh>
    <rPh sb="2" eb="3">
      <t>カワ</t>
    </rPh>
    <phoneticPr fontId="9"/>
  </si>
  <si>
    <t>原屋敷川</t>
    <rPh sb="0" eb="1">
      <t>ハラ</t>
    </rPh>
    <rPh sb="1" eb="3">
      <t>ヤシキ</t>
    </rPh>
    <rPh sb="3" eb="4">
      <t>カワ</t>
    </rPh>
    <phoneticPr fontId="9"/>
  </si>
  <si>
    <t>半田川</t>
    <rPh sb="0" eb="2">
      <t>ハンダ</t>
    </rPh>
    <rPh sb="2" eb="3">
      <t>カワ</t>
    </rPh>
    <phoneticPr fontId="9"/>
  </si>
  <si>
    <t>左伊岐佐川</t>
    <rPh sb="0" eb="1">
      <t>ヒダリ</t>
    </rPh>
    <rPh sb="1" eb="4">
      <t>イキサ</t>
    </rPh>
    <rPh sb="4" eb="5">
      <t>カワ</t>
    </rPh>
    <phoneticPr fontId="9"/>
  </si>
  <si>
    <t>平之川</t>
    <rPh sb="0" eb="1">
      <t>ヒラ</t>
    </rPh>
    <rPh sb="1" eb="2">
      <t>ノ</t>
    </rPh>
    <rPh sb="2" eb="3">
      <t>カワ</t>
    </rPh>
    <phoneticPr fontId="9"/>
  </si>
  <si>
    <t>平山川</t>
    <rPh sb="0" eb="2">
      <t>ヒラヤマ</t>
    </rPh>
    <rPh sb="2" eb="3">
      <t>カワ</t>
    </rPh>
    <phoneticPr fontId="9"/>
  </si>
  <si>
    <t>府沼川</t>
    <rPh sb="0" eb="1">
      <t>フ</t>
    </rPh>
    <rPh sb="1" eb="2">
      <t>ヌマ</t>
    </rPh>
    <rPh sb="2" eb="3">
      <t>カワ</t>
    </rPh>
    <phoneticPr fontId="9"/>
  </si>
  <si>
    <t>町田川</t>
    <rPh sb="0" eb="2">
      <t>マチダ</t>
    </rPh>
    <rPh sb="2" eb="3">
      <t>カワ</t>
    </rPh>
    <phoneticPr fontId="9"/>
  </si>
  <si>
    <t>松浦川</t>
    <rPh sb="0" eb="2">
      <t>マツウラ</t>
    </rPh>
    <rPh sb="2" eb="3">
      <t>カワ</t>
    </rPh>
    <phoneticPr fontId="9"/>
  </si>
  <si>
    <t>山口川</t>
    <rPh sb="0" eb="2">
      <t>ヤマグチ</t>
    </rPh>
    <rPh sb="2" eb="3">
      <t>カワ</t>
    </rPh>
    <phoneticPr fontId="9"/>
  </si>
  <si>
    <t>山田川</t>
    <rPh sb="0" eb="2">
      <t>ヤマダ</t>
    </rPh>
    <rPh sb="2" eb="3">
      <t>カワ</t>
    </rPh>
    <phoneticPr fontId="9"/>
  </si>
  <si>
    <t>夕日川</t>
    <rPh sb="0" eb="2">
      <t>ユウヒ</t>
    </rPh>
    <rPh sb="2" eb="3">
      <t>カワ</t>
    </rPh>
    <phoneticPr fontId="9"/>
  </si>
  <si>
    <t>廻里江川</t>
    <rPh sb="0" eb="1">
      <t>メグル</t>
    </rPh>
    <rPh sb="1" eb="2">
      <t>リ</t>
    </rPh>
    <rPh sb="2" eb="3">
      <t>エ</t>
    </rPh>
    <rPh sb="3" eb="4">
      <t>カワ</t>
    </rPh>
    <phoneticPr fontId="9"/>
  </si>
  <si>
    <t>赤坂入江</t>
    <rPh sb="0" eb="2">
      <t>アカサカ</t>
    </rPh>
    <rPh sb="2" eb="4">
      <t>イリエ</t>
    </rPh>
    <phoneticPr fontId="9"/>
  </si>
  <si>
    <t>石原川</t>
    <rPh sb="0" eb="2">
      <t>イシハラ</t>
    </rPh>
    <rPh sb="2" eb="3">
      <t>カワ</t>
    </rPh>
    <phoneticPr fontId="9"/>
  </si>
  <si>
    <t>多久地区</t>
    <rPh sb="0" eb="2">
      <t>タク</t>
    </rPh>
    <rPh sb="2" eb="4">
      <t>チク</t>
    </rPh>
    <phoneticPr fontId="9"/>
  </si>
  <si>
    <t>板屋川</t>
    <rPh sb="0" eb="1">
      <t>イタ</t>
    </rPh>
    <rPh sb="1" eb="2">
      <t>ヤ</t>
    </rPh>
    <rPh sb="2" eb="3">
      <t>カワ</t>
    </rPh>
    <phoneticPr fontId="9"/>
  </si>
  <si>
    <t>今出川</t>
    <rPh sb="0" eb="3">
      <t>イマデガワ</t>
    </rPh>
    <phoneticPr fontId="9"/>
  </si>
  <si>
    <t>上力川</t>
    <rPh sb="0" eb="1">
      <t>ウエ</t>
    </rPh>
    <rPh sb="1" eb="2">
      <t>チカラ</t>
    </rPh>
    <rPh sb="2" eb="3">
      <t>カワ</t>
    </rPh>
    <phoneticPr fontId="9"/>
  </si>
  <si>
    <t>牛津江川</t>
    <rPh sb="0" eb="2">
      <t>ウシヅ</t>
    </rPh>
    <rPh sb="2" eb="4">
      <t>エガワ</t>
    </rPh>
    <phoneticPr fontId="1"/>
  </si>
  <si>
    <t>牛津川</t>
    <rPh sb="0" eb="2">
      <t>ウシヅ</t>
    </rPh>
    <rPh sb="2" eb="3">
      <t>カワ</t>
    </rPh>
    <phoneticPr fontId="9"/>
  </si>
  <si>
    <t>川添川</t>
    <rPh sb="0" eb="2">
      <t>カワゾエ</t>
    </rPh>
    <rPh sb="2" eb="3">
      <t>カワ</t>
    </rPh>
    <phoneticPr fontId="9"/>
  </si>
  <si>
    <t>川原川</t>
    <rPh sb="0" eb="2">
      <t>カワハラ</t>
    </rPh>
    <rPh sb="2" eb="3">
      <t>カワ</t>
    </rPh>
    <phoneticPr fontId="9"/>
  </si>
  <si>
    <t>桐岡川</t>
    <rPh sb="0" eb="2">
      <t>キリオカ</t>
    </rPh>
    <rPh sb="2" eb="3">
      <t>カワ</t>
    </rPh>
    <phoneticPr fontId="9"/>
  </si>
  <si>
    <t>高良川</t>
    <rPh sb="0" eb="2">
      <t>コウラ</t>
    </rPh>
    <rPh sb="2" eb="3">
      <t>カワ</t>
    </rPh>
    <phoneticPr fontId="9"/>
  </si>
  <si>
    <t>大町地区</t>
    <rPh sb="0" eb="2">
      <t>オオマチ</t>
    </rPh>
    <rPh sb="2" eb="4">
      <t>チク</t>
    </rPh>
    <phoneticPr fontId="9"/>
  </si>
  <si>
    <t>小侍川</t>
    <rPh sb="0" eb="1">
      <t>コ</t>
    </rPh>
    <rPh sb="1" eb="2">
      <t>サムライ</t>
    </rPh>
    <rPh sb="2" eb="3">
      <t>カワ</t>
    </rPh>
    <phoneticPr fontId="9"/>
  </si>
  <si>
    <t>須古川</t>
    <rPh sb="0" eb="2">
      <t>スコ</t>
    </rPh>
    <rPh sb="2" eb="3">
      <t>カワ</t>
    </rPh>
    <phoneticPr fontId="9"/>
  </si>
  <si>
    <t>高木川内川</t>
    <rPh sb="0" eb="2">
      <t>タカギ</t>
    </rPh>
    <rPh sb="2" eb="4">
      <t>カワウチ</t>
    </rPh>
    <rPh sb="4" eb="5">
      <t>カワ</t>
    </rPh>
    <phoneticPr fontId="9"/>
  </si>
  <si>
    <t>中通川</t>
    <rPh sb="0" eb="2">
      <t>ナカドオリ</t>
    </rPh>
    <rPh sb="2" eb="3">
      <t>カワ</t>
    </rPh>
    <phoneticPr fontId="1"/>
  </si>
  <si>
    <t>中野川</t>
    <rPh sb="0" eb="1">
      <t>ナカ</t>
    </rPh>
    <rPh sb="1" eb="2">
      <t>ノ</t>
    </rPh>
    <rPh sb="2" eb="3">
      <t>カワ</t>
    </rPh>
    <phoneticPr fontId="9"/>
  </si>
  <si>
    <t>晴気川</t>
    <rPh sb="0" eb="2">
      <t>ハルケ</t>
    </rPh>
    <rPh sb="2" eb="3">
      <t>カワ</t>
    </rPh>
    <phoneticPr fontId="9"/>
  </si>
  <si>
    <t>別府川</t>
    <rPh sb="0" eb="2">
      <t>ベフ</t>
    </rPh>
    <rPh sb="2" eb="3">
      <t>ガワ</t>
    </rPh>
    <phoneticPr fontId="9"/>
  </si>
  <si>
    <t>峰川</t>
    <rPh sb="0" eb="1">
      <t>ミネ</t>
    </rPh>
    <rPh sb="1" eb="2">
      <t>カワ</t>
    </rPh>
    <phoneticPr fontId="9"/>
  </si>
  <si>
    <t>向谷川</t>
    <rPh sb="0" eb="1">
      <t>ム</t>
    </rPh>
    <rPh sb="1" eb="2">
      <t>タニ</t>
    </rPh>
    <rPh sb="2" eb="3">
      <t>ガワ</t>
    </rPh>
    <phoneticPr fontId="9"/>
  </si>
  <si>
    <t>山犬原川</t>
    <rPh sb="0" eb="2">
      <t>ヤマイヌ</t>
    </rPh>
    <rPh sb="2" eb="3">
      <t>ハラ</t>
    </rPh>
    <rPh sb="3" eb="4">
      <t>カワ</t>
    </rPh>
    <phoneticPr fontId="9"/>
  </si>
  <si>
    <t>六角川</t>
    <rPh sb="0" eb="2">
      <t>ロッカク</t>
    </rPh>
    <rPh sb="2" eb="3">
      <t>カワ</t>
    </rPh>
    <phoneticPr fontId="9"/>
  </si>
  <si>
    <t>甘久川</t>
    <rPh sb="0" eb="2">
      <t>アマグ</t>
    </rPh>
    <rPh sb="2" eb="3">
      <t>ガワ</t>
    </rPh>
    <phoneticPr fontId="9"/>
  </si>
  <si>
    <t>牛津江川</t>
    <rPh sb="0" eb="2">
      <t>ウシヅ</t>
    </rPh>
    <rPh sb="2" eb="3">
      <t>エ</t>
    </rPh>
    <rPh sb="3" eb="4">
      <t>カワ</t>
    </rPh>
    <phoneticPr fontId="9"/>
  </si>
  <si>
    <t>蔵堂入江</t>
    <rPh sb="0" eb="1">
      <t>クラ</t>
    </rPh>
    <rPh sb="1" eb="2">
      <t>ドウ</t>
    </rPh>
    <rPh sb="2" eb="4">
      <t>イリエ</t>
    </rPh>
    <phoneticPr fontId="9"/>
  </si>
  <si>
    <t>白石川</t>
    <rPh sb="0" eb="1">
      <t>シロ</t>
    </rPh>
    <rPh sb="1" eb="2">
      <t>イシ</t>
    </rPh>
    <rPh sb="2" eb="3">
      <t>カワ</t>
    </rPh>
    <phoneticPr fontId="9"/>
  </si>
  <si>
    <t>富岡川</t>
    <rPh sb="0" eb="2">
      <t>トミオカ</t>
    </rPh>
    <rPh sb="2" eb="3">
      <t>カワ</t>
    </rPh>
    <phoneticPr fontId="9"/>
  </si>
  <si>
    <t>永瀬川</t>
    <rPh sb="0" eb="2">
      <t>ナガセ</t>
    </rPh>
    <rPh sb="2" eb="3">
      <t>カワ</t>
    </rPh>
    <phoneticPr fontId="9"/>
  </si>
  <si>
    <t>焼米入江</t>
    <rPh sb="0" eb="1">
      <t>ヤキ</t>
    </rPh>
    <rPh sb="1" eb="2">
      <t>ゴメ</t>
    </rPh>
    <rPh sb="2" eb="4">
      <t>イリエ</t>
    </rPh>
    <phoneticPr fontId="9"/>
  </si>
  <si>
    <t>玄海町</t>
    <rPh sb="0" eb="2">
      <t>ゲンカイ</t>
    </rPh>
    <rPh sb="2" eb="3">
      <t>チョウ</t>
    </rPh>
    <phoneticPr fontId="9"/>
  </si>
  <si>
    <t>唐津市</t>
    <rPh sb="0" eb="2">
      <t>カラツ</t>
    </rPh>
    <rPh sb="2" eb="3">
      <t>シ</t>
    </rPh>
    <phoneticPr fontId="9"/>
  </si>
  <si>
    <t>伊万里市</t>
    <rPh sb="0" eb="4">
      <t>イマリシ</t>
    </rPh>
    <phoneticPr fontId="9"/>
  </si>
  <si>
    <t>有田町</t>
    <rPh sb="0" eb="2">
      <t>アリタ</t>
    </rPh>
    <rPh sb="2" eb="3">
      <t>チョウ</t>
    </rPh>
    <phoneticPr fontId="9"/>
  </si>
  <si>
    <t>鹿島市</t>
    <rPh sb="0" eb="3">
      <t>カシマシ</t>
    </rPh>
    <phoneticPr fontId="9"/>
  </si>
  <si>
    <t>太良町</t>
    <rPh sb="0" eb="3">
      <t>タラチョウ</t>
    </rPh>
    <phoneticPr fontId="9"/>
  </si>
  <si>
    <t>嬉野市</t>
    <rPh sb="0" eb="3">
      <t>ウレシノシ</t>
    </rPh>
    <phoneticPr fontId="9"/>
  </si>
  <si>
    <t>小城市</t>
    <rPh sb="0" eb="2">
      <t>オギ</t>
    </rPh>
    <rPh sb="2" eb="3">
      <t>シ</t>
    </rPh>
    <phoneticPr fontId="9"/>
  </si>
  <si>
    <t>佐賀市</t>
    <rPh sb="0" eb="3">
      <t>サガシ</t>
    </rPh>
    <phoneticPr fontId="9"/>
  </si>
  <si>
    <t>白石町</t>
    <rPh sb="0" eb="1">
      <t>シロ</t>
    </rPh>
    <rPh sb="1" eb="2">
      <t>イシ</t>
    </rPh>
    <rPh sb="2" eb="3">
      <t>マチ</t>
    </rPh>
    <phoneticPr fontId="9"/>
  </si>
  <si>
    <t>基山町</t>
    <rPh sb="0" eb="3">
      <t>キヤマチョウ</t>
    </rPh>
    <phoneticPr fontId="9"/>
  </si>
  <si>
    <t>鳥栖市</t>
    <rPh sb="0" eb="3">
      <t>トスシ</t>
    </rPh>
    <phoneticPr fontId="9"/>
  </si>
  <si>
    <t>神埼市</t>
    <rPh sb="0" eb="3">
      <t>カンザキシ</t>
    </rPh>
    <phoneticPr fontId="9"/>
  </si>
  <si>
    <t>みやき町</t>
    <rPh sb="3" eb="4">
      <t>チョウ</t>
    </rPh>
    <phoneticPr fontId="9"/>
  </si>
  <si>
    <t>上峰町</t>
    <rPh sb="0" eb="2">
      <t>カミミネ</t>
    </rPh>
    <rPh sb="2" eb="3">
      <t>チョウ</t>
    </rPh>
    <phoneticPr fontId="9"/>
  </si>
  <si>
    <t>吉野ヶ里町</t>
    <rPh sb="0" eb="4">
      <t>ヨシノガリ</t>
    </rPh>
    <rPh sb="4" eb="5">
      <t>マチ</t>
    </rPh>
    <phoneticPr fontId="9"/>
  </si>
  <si>
    <t>武雄市</t>
    <rPh sb="0" eb="3">
      <t>タケオシ</t>
    </rPh>
    <phoneticPr fontId="9"/>
  </si>
  <si>
    <t>小城市</t>
    <rPh sb="0" eb="3">
      <t>オギシ</t>
    </rPh>
    <phoneticPr fontId="9"/>
  </si>
  <si>
    <t>多久市</t>
    <rPh sb="0" eb="3">
      <t>タクシ</t>
    </rPh>
    <phoneticPr fontId="9"/>
  </si>
  <si>
    <t>大町町</t>
    <rPh sb="0" eb="2">
      <t>オオマチ</t>
    </rPh>
    <rPh sb="2" eb="3">
      <t>チョウ</t>
    </rPh>
    <phoneticPr fontId="9"/>
  </si>
  <si>
    <t>多久市</t>
    <rPh sb="0" eb="2">
      <t>タク</t>
    </rPh>
    <rPh sb="2" eb="3">
      <t>シ</t>
    </rPh>
    <phoneticPr fontId="9"/>
  </si>
  <si>
    <t>地蔵川</t>
  </si>
  <si>
    <t>佐賀市</t>
    <rPh sb="0" eb="3">
      <t>サガシ</t>
    </rPh>
    <phoneticPr fontId="8"/>
  </si>
  <si>
    <t>神埼市</t>
    <rPh sb="0" eb="3">
      <t>カンザキシ</t>
    </rPh>
    <phoneticPr fontId="8"/>
  </si>
  <si>
    <t>鳥栖市</t>
    <rPh sb="0" eb="3">
      <t>トスシ</t>
    </rPh>
    <phoneticPr fontId="8"/>
  </si>
  <si>
    <t>伊万里市</t>
    <rPh sb="0" eb="4">
      <t>イマリシ</t>
    </rPh>
    <phoneticPr fontId="8"/>
  </si>
  <si>
    <t>白石町</t>
    <rPh sb="0" eb="2">
      <t>シロイシ</t>
    </rPh>
    <rPh sb="2" eb="3">
      <t>チョウ</t>
    </rPh>
    <phoneticPr fontId="8"/>
  </si>
  <si>
    <t>施設</t>
    <rPh sb="0" eb="2">
      <t>シセツ</t>
    </rPh>
    <phoneticPr fontId="8"/>
  </si>
  <si>
    <t>牟田川</t>
    <rPh sb="0" eb="2">
      <t>ムタ</t>
    </rPh>
    <rPh sb="2" eb="3">
      <t>ガワ</t>
    </rPh>
    <phoneticPr fontId="8"/>
  </si>
  <si>
    <t>塩土井排水機場</t>
    <rPh sb="0" eb="1">
      <t>シオ</t>
    </rPh>
    <rPh sb="1" eb="3">
      <t>ドイ</t>
    </rPh>
    <rPh sb="3" eb="6">
      <t>ハイスイキ</t>
    </rPh>
    <rPh sb="6" eb="7">
      <t>ジョウ</t>
    </rPh>
    <phoneticPr fontId="8"/>
  </si>
  <si>
    <t>八田江</t>
    <rPh sb="0" eb="2">
      <t>ハッタ</t>
    </rPh>
    <rPh sb="2" eb="3">
      <t>エ</t>
    </rPh>
    <phoneticPr fontId="8"/>
  </si>
  <si>
    <t>古江湖排水機場</t>
    <rPh sb="0" eb="1">
      <t>フル</t>
    </rPh>
    <rPh sb="1" eb="2">
      <t>エ</t>
    </rPh>
    <rPh sb="2" eb="3">
      <t>コ</t>
    </rPh>
    <rPh sb="3" eb="6">
      <t>ハイスイキ</t>
    </rPh>
    <rPh sb="6" eb="7">
      <t>ジョウ</t>
    </rPh>
    <phoneticPr fontId="8"/>
  </si>
  <si>
    <t>佐賀江川、新川</t>
    <rPh sb="0" eb="2">
      <t>サガ</t>
    </rPh>
    <rPh sb="2" eb="4">
      <t>エガワ</t>
    </rPh>
    <rPh sb="5" eb="7">
      <t>シンカワ</t>
    </rPh>
    <phoneticPr fontId="8"/>
  </si>
  <si>
    <t>新川排水機場</t>
    <rPh sb="0" eb="2">
      <t>シンカワ</t>
    </rPh>
    <rPh sb="2" eb="5">
      <t>ハイスイキ</t>
    </rPh>
    <rPh sb="5" eb="6">
      <t>ジョウ</t>
    </rPh>
    <phoneticPr fontId="8"/>
  </si>
  <si>
    <t>本庄江</t>
    <rPh sb="0" eb="2">
      <t>ホンジョウ</t>
    </rPh>
    <rPh sb="2" eb="3">
      <t>エ</t>
    </rPh>
    <phoneticPr fontId="8"/>
  </si>
  <si>
    <t>西今宿排水機場</t>
    <rPh sb="0" eb="1">
      <t>ニシ</t>
    </rPh>
    <rPh sb="1" eb="3">
      <t>イマジュク</t>
    </rPh>
    <rPh sb="3" eb="6">
      <t>ハイスイキ</t>
    </rPh>
    <rPh sb="6" eb="7">
      <t>ジョウ</t>
    </rPh>
    <phoneticPr fontId="8"/>
  </si>
  <si>
    <t>池田川、納所川</t>
    <rPh sb="0" eb="2">
      <t>イケダ</t>
    </rPh>
    <rPh sb="2" eb="3">
      <t>ガワ</t>
    </rPh>
    <rPh sb="4" eb="6">
      <t>ノウソ</t>
    </rPh>
    <rPh sb="6" eb="7">
      <t>ガワ</t>
    </rPh>
    <phoneticPr fontId="8"/>
  </si>
  <si>
    <t>納所川</t>
    <rPh sb="0" eb="2">
      <t>ノウソ</t>
    </rPh>
    <rPh sb="2" eb="3">
      <t>ガワ</t>
    </rPh>
    <phoneticPr fontId="8"/>
  </si>
  <si>
    <t>岩崎排水機場</t>
    <rPh sb="0" eb="2">
      <t>イワサキ</t>
    </rPh>
    <rPh sb="2" eb="5">
      <t>ハイスイキ</t>
    </rPh>
    <rPh sb="5" eb="6">
      <t>ジョウ</t>
    </rPh>
    <phoneticPr fontId="8"/>
  </si>
  <si>
    <t>戊辰川</t>
    <rPh sb="0" eb="2">
      <t>ボシン</t>
    </rPh>
    <rPh sb="2" eb="3">
      <t>カワ</t>
    </rPh>
    <phoneticPr fontId="8"/>
  </si>
  <si>
    <t>戊辰川排水機場</t>
    <rPh sb="0" eb="2">
      <t>ボシン</t>
    </rPh>
    <rPh sb="2" eb="3">
      <t>カワ</t>
    </rPh>
    <rPh sb="3" eb="6">
      <t>ハイスイキ</t>
    </rPh>
    <rPh sb="6" eb="7">
      <t>ジョウ</t>
    </rPh>
    <phoneticPr fontId="8"/>
  </si>
  <si>
    <t>別段川</t>
    <rPh sb="0" eb="2">
      <t>ベツダン</t>
    </rPh>
    <rPh sb="2" eb="3">
      <t>カワ</t>
    </rPh>
    <phoneticPr fontId="8"/>
  </si>
  <si>
    <t>別段川排水機場</t>
    <rPh sb="0" eb="2">
      <t>ベツダン</t>
    </rPh>
    <rPh sb="2" eb="3">
      <t>カワ</t>
    </rPh>
    <rPh sb="3" eb="6">
      <t>ハイスイキ</t>
    </rPh>
    <rPh sb="6" eb="7">
      <t>ジョウ</t>
    </rPh>
    <phoneticPr fontId="8"/>
  </si>
  <si>
    <t>牛津川</t>
    <rPh sb="0" eb="2">
      <t>ウシヅ</t>
    </rPh>
    <rPh sb="2" eb="3">
      <t>カワ</t>
    </rPh>
    <phoneticPr fontId="8"/>
  </si>
  <si>
    <t>四反田排水機場</t>
    <rPh sb="0" eb="1">
      <t>ヨン</t>
    </rPh>
    <rPh sb="1" eb="2">
      <t>タン</t>
    </rPh>
    <rPh sb="2" eb="3">
      <t>タ</t>
    </rPh>
    <rPh sb="3" eb="6">
      <t>ハイスイキ</t>
    </rPh>
    <rPh sb="6" eb="7">
      <t>ジョウ</t>
    </rPh>
    <phoneticPr fontId="8"/>
  </si>
  <si>
    <t>永瀬川</t>
    <rPh sb="0" eb="2">
      <t>ナガセ</t>
    </rPh>
    <rPh sb="2" eb="3">
      <t>カワ</t>
    </rPh>
    <phoneticPr fontId="8"/>
  </si>
  <si>
    <t>牛津江川</t>
    <rPh sb="0" eb="2">
      <t>ウシヅ</t>
    </rPh>
    <rPh sb="2" eb="3">
      <t>エ</t>
    </rPh>
    <rPh sb="3" eb="4">
      <t>カワ</t>
    </rPh>
    <phoneticPr fontId="8"/>
  </si>
  <si>
    <t>牛津駅西</t>
    <rPh sb="0" eb="2">
      <t>ウシヅ</t>
    </rPh>
    <rPh sb="2" eb="3">
      <t>エキ</t>
    </rPh>
    <rPh sb="3" eb="4">
      <t>ニシ</t>
    </rPh>
    <phoneticPr fontId="8"/>
  </si>
  <si>
    <t>牛津駅前</t>
    <rPh sb="0" eb="2">
      <t>ウシヅ</t>
    </rPh>
    <rPh sb="2" eb="3">
      <t>エキ</t>
    </rPh>
    <rPh sb="3" eb="4">
      <t>マエ</t>
    </rPh>
    <phoneticPr fontId="8"/>
  </si>
  <si>
    <t>庄川</t>
    <rPh sb="0" eb="2">
      <t>ショウガワ</t>
    </rPh>
    <phoneticPr fontId="8"/>
  </si>
  <si>
    <t>三本松川</t>
    <rPh sb="0" eb="2">
      <t>３ホン</t>
    </rPh>
    <rPh sb="2" eb="3">
      <t>マツ</t>
    </rPh>
    <rPh sb="3" eb="4">
      <t>カワ</t>
    </rPh>
    <phoneticPr fontId="8"/>
  </si>
  <si>
    <t>三本松排水機場</t>
    <rPh sb="0" eb="2">
      <t>サンホン</t>
    </rPh>
    <rPh sb="2" eb="3">
      <t>マツ</t>
    </rPh>
    <rPh sb="3" eb="6">
      <t>ハイスイキ</t>
    </rPh>
    <rPh sb="6" eb="7">
      <t>ジョウ</t>
    </rPh>
    <phoneticPr fontId="8"/>
  </si>
  <si>
    <t>馬場川</t>
    <rPh sb="0" eb="2">
      <t>ババ</t>
    </rPh>
    <rPh sb="2" eb="3">
      <t>ガワ</t>
    </rPh>
    <phoneticPr fontId="8"/>
  </si>
  <si>
    <t>馬場川排水機場</t>
    <rPh sb="0" eb="2">
      <t>ババ</t>
    </rPh>
    <rPh sb="2" eb="3">
      <t>ガワ</t>
    </rPh>
    <rPh sb="3" eb="6">
      <t>ハイスイキ</t>
    </rPh>
    <rPh sb="6" eb="7">
      <t>ジョウ</t>
    </rPh>
    <phoneticPr fontId="8"/>
  </si>
  <si>
    <t>沼川</t>
    <rPh sb="0" eb="2">
      <t>ヌマカワ</t>
    </rPh>
    <phoneticPr fontId="8"/>
  </si>
  <si>
    <t>沼川排水機場</t>
    <rPh sb="0" eb="6">
      <t>ヌマカワハイスイキジョウ</t>
    </rPh>
    <phoneticPr fontId="8"/>
  </si>
  <si>
    <t>通瀬川</t>
    <rPh sb="0" eb="1">
      <t>ツウ</t>
    </rPh>
    <rPh sb="1" eb="2">
      <t>セ</t>
    </rPh>
    <rPh sb="2" eb="3">
      <t>カワ</t>
    </rPh>
    <phoneticPr fontId="8"/>
  </si>
  <si>
    <t>通瀬川排水機場</t>
    <rPh sb="0" eb="1">
      <t>ツウ</t>
    </rPh>
    <rPh sb="1" eb="2">
      <t>セ</t>
    </rPh>
    <rPh sb="2" eb="3">
      <t>カワ</t>
    </rPh>
    <rPh sb="3" eb="5">
      <t>ハイスイ</t>
    </rPh>
    <rPh sb="5" eb="6">
      <t>キ</t>
    </rPh>
    <rPh sb="6" eb="7">
      <t>ジョウ</t>
    </rPh>
    <phoneticPr fontId="8"/>
  </si>
  <si>
    <t>田中川</t>
    <rPh sb="0" eb="2">
      <t>タナカ</t>
    </rPh>
    <rPh sb="2" eb="3">
      <t>カワ</t>
    </rPh>
    <phoneticPr fontId="8"/>
  </si>
  <si>
    <t>山彦</t>
    <rPh sb="0" eb="1">
      <t>ヤマ</t>
    </rPh>
    <rPh sb="1" eb="2">
      <t>ヒコ</t>
    </rPh>
    <phoneticPr fontId="8"/>
  </si>
  <si>
    <t>竹有第二</t>
    <rPh sb="0" eb="1">
      <t>タケ</t>
    </rPh>
    <rPh sb="1" eb="2">
      <t>ア</t>
    </rPh>
    <rPh sb="2" eb="4">
      <t>ダイニ</t>
    </rPh>
    <phoneticPr fontId="8"/>
  </si>
  <si>
    <t>竹有第三</t>
    <rPh sb="0" eb="1">
      <t>タケ</t>
    </rPh>
    <rPh sb="1" eb="2">
      <t>ア</t>
    </rPh>
    <rPh sb="2" eb="4">
      <t>ダイサン</t>
    </rPh>
    <phoneticPr fontId="8"/>
  </si>
  <si>
    <t>新田川</t>
    <rPh sb="0" eb="2">
      <t>シンデン</t>
    </rPh>
    <rPh sb="2" eb="3">
      <t>ガワ</t>
    </rPh>
    <phoneticPr fontId="8"/>
  </si>
  <si>
    <t>新田川第1排水機場</t>
    <rPh sb="0" eb="2">
      <t>シンデン</t>
    </rPh>
    <rPh sb="2" eb="3">
      <t>ガワ</t>
    </rPh>
    <rPh sb="3" eb="4">
      <t>ダイ</t>
    </rPh>
    <rPh sb="5" eb="7">
      <t>ハイスイ</t>
    </rPh>
    <rPh sb="7" eb="9">
      <t>キジョウ</t>
    </rPh>
    <phoneticPr fontId="8"/>
  </si>
  <si>
    <t>蔵堂入江</t>
    <rPh sb="0" eb="1">
      <t>クラ</t>
    </rPh>
    <rPh sb="1" eb="2">
      <t>ドウ</t>
    </rPh>
    <rPh sb="2" eb="3">
      <t>イ</t>
    </rPh>
    <rPh sb="3" eb="4">
      <t>エ</t>
    </rPh>
    <phoneticPr fontId="7"/>
  </si>
  <si>
    <t>蔵堂入江排水機場</t>
    <rPh sb="0" eb="1">
      <t>クラ</t>
    </rPh>
    <rPh sb="1" eb="2">
      <t>ドウ</t>
    </rPh>
    <rPh sb="2" eb="3">
      <t>イ</t>
    </rPh>
    <rPh sb="3" eb="4">
      <t>エ</t>
    </rPh>
    <rPh sb="4" eb="8">
      <t>ハイスイキジョウ</t>
    </rPh>
    <phoneticPr fontId="7"/>
  </si>
  <si>
    <t>医王寺川</t>
    <rPh sb="0" eb="3">
      <t>イオウジ</t>
    </rPh>
    <rPh sb="3" eb="4">
      <t>ガワ</t>
    </rPh>
    <phoneticPr fontId="8"/>
  </si>
  <si>
    <t>医王寺川排水機場</t>
    <rPh sb="0" eb="3">
      <t>イオウジ</t>
    </rPh>
    <rPh sb="3" eb="4">
      <t>カワ</t>
    </rPh>
    <rPh sb="4" eb="8">
      <t>ハイスイキジョウ</t>
    </rPh>
    <phoneticPr fontId="8"/>
  </si>
  <si>
    <t>只江川</t>
    <rPh sb="0" eb="1">
      <t>タダ</t>
    </rPh>
    <rPh sb="1" eb="3">
      <t>エガワ</t>
    </rPh>
    <phoneticPr fontId="8"/>
  </si>
  <si>
    <t>只江川排水機場</t>
    <rPh sb="0" eb="1">
      <t>タダ</t>
    </rPh>
    <rPh sb="1" eb="3">
      <t>エガワ</t>
    </rPh>
    <rPh sb="3" eb="5">
      <t>ハイスイ</t>
    </rPh>
    <rPh sb="5" eb="6">
      <t>キ</t>
    </rPh>
    <rPh sb="6" eb="7">
      <t>ジョウ</t>
    </rPh>
    <phoneticPr fontId="8"/>
  </si>
  <si>
    <t>須古川</t>
    <rPh sb="0" eb="1">
      <t>ス</t>
    </rPh>
    <rPh sb="1" eb="3">
      <t>コガワ</t>
    </rPh>
    <phoneticPr fontId="8"/>
  </si>
  <si>
    <t>須古川排水機場</t>
    <rPh sb="0" eb="1">
      <t>ス</t>
    </rPh>
    <rPh sb="1" eb="3">
      <t>コガワ</t>
    </rPh>
    <rPh sb="3" eb="5">
      <t>ハイスイ</t>
    </rPh>
    <rPh sb="5" eb="6">
      <t>キ</t>
    </rPh>
    <rPh sb="6" eb="7">
      <t>ジョウ</t>
    </rPh>
    <phoneticPr fontId="8"/>
  </si>
  <si>
    <t>緑郷川</t>
    <rPh sb="0" eb="1">
      <t>リョク</t>
    </rPh>
    <rPh sb="1" eb="2">
      <t>ゴウ</t>
    </rPh>
    <rPh sb="2" eb="3">
      <t>カワ</t>
    </rPh>
    <phoneticPr fontId="8"/>
  </si>
  <si>
    <t>緑郷川排水機場</t>
    <rPh sb="0" eb="1">
      <t>リョク</t>
    </rPh>
    <rPh sb="1" eb="2">
      <t>ゴウ</t>
    </rPh>
    <rPh sb="2" eb="3">
      <t>カワ</t>
    </rPh>
    <rPh sb="3" eb="5">
      <t>ハイスイ</t>
    </rPh>
    <rPh sb="5" eb="6">
      <t>キ</t>
    </rPh>
    <rPh sb="6" eb="7">
      <t>ジョウ</t>
    </rPh>
    <phoneticPr fontId="8"/>
  </si>
  <si>
    <t>高橋川</t>
    <rPh sb="0" eb="2">
      <t>タカハシ</t>
    </rPh>
    <rPh sb="2" eb="3">
      <t>ガワ</t>
    </rPh>
    <phoneticPr fontId="8"/>
  </si>
  <si>
    <t>高橋川可搬式ポンプ</t>
    <rPh sb="0" eb="2">
      <t>タカハシ</t>
    </rPh>
    <rPh sb="2" eb="3">
      <t>ガワ</t>
    </rPh>
    <rPh sb="3" eb="5">
      <t>カハン</t>
    </rPh>
    <rPh sb="5" eb="6">
      <t>シキ</t>
    </rPh>
    <phoneticPr fontId="8"/>
  </si>
  <si>
    <t>境川</t>
    <rPh sb="0" eb="2">
      <t>サカイガワ</t>
    </rPh>
    <phoneticPr fontId="8"/>
  </si>
  <si>
    <t>境川可搬式ポンプ</t>
    <rPh sb="0" eb="2">
      <t>サカイガワ</t>
    </rPh>
    <rPh sb="2" eb="4">
      <t>カハン</t>
    </rPh>
    <rPh sb="4" eb="5">
      <t>シキ</t>
    </rPh>
    <phoneticPr fontId="8"/>
  </si>
  <si>
    <t>高良川</t>
    <rPh sb="0" eb="1">
      <t>タカ</t>
    </rPh>
    <rPh sb="1" eb="2">
      <t>ヨ</t>
    </rPh>
    <rPh sb="2" eb="3">
      <t>カワ</t>
    </rPh>
    <phoneticPr fontId="8"/>
  </si>
  <si>
    <t>高良川可搬式ポンプ</t>
    <rPh sb="0" eb="1">
      <t>タカ</t>
    </rPh>
    <rPh sb="1" eb="2">
      <t>ヨ</t>
    </rPh>
    <rPh sb="2" eb="3">
      <t>カワ</t>
    </rPh>
    <rPh sb="3" eb="5">
      <t>カハン</t>
    </rPh>
    <rPh sb="5" eb="6">
      <t>シキ</t>
    </rPh>
    <phoneticPr fontId="8"/>
  </si>
  <si>
    <t>只江川可搬式ポンプ</t>
    <rPh sb="0" eb="1">
      <t>タダ</t>
    </rPh>
    <rPh sb="1" eb="3">
      <t>エガワ</t>
    </rPh>
    <rPh sb="3" eb="5">
      <t>カハン</t>
    </rPh>
    <rPh sb="5" eb="6">
      <t>シキ</t>
    </rPh>
    <phoneticPr fontId="8"/>
  </si>
  <si>
    <t>塩田川</t>
    <rPh sb="0" eb="2">
      <t>シオタ</t>
    </rPh>
    <rPh sb="2" eb="3">
      <t>ガワ</t>
    </rPh>
    <phoneticPr fontId="8"/>
  </si>
  <si>
    <t>塩田川可搬式ポンプ</t>
    <rPh sb="0" eb="2">
      <t>シオタ</t>
    </rPh>
    <rPh sb="2" eb="3">
      <t>ガワ</t>
    </rPh>
    <rPh sb="3" eb="6">
      <t>カハンシキ</t>
    </rPh>
    <phoneticPr fontId="8"/>
  </si>
  <si>
    <t>深浦川</t>
    <rPh sb="0" eb="2">
      <t>フカウラ</t>
    </rPh>
    <rPh sb="2" eb="3">
      <t>ガワ</t>
    </rPh>
    <phoneticPr fontId="8"/>
  </si>
  <si>
    <t>御番所川救急内水ポンプ</t>
    <rPh sb="0" eb="1">
      <t>ゴ</t>
    </rPh>
    <rPh sb="1" eb="3">
      <t>バンショ</t>
    </rPh>
    <rPh sb="3" eb="4">
      <t>カワ</t>
    </rPh>
    <rPh sb="4" eb="6">
      <t>キュウキュウ</t>
    </rPh>
    <rPh sb="6" eb="8">
      <t>ナイスイ</t>
    </rPh>
    <phoneticPr fontId="8"/>
  </si>
  <si>
    <t>入江川</t>
    <rPh sb="0" eb="2">
      <t>イリエ</t>
    </rPh>
    <rPh sb="2" eb="3">
      <t>ガワ</t>
    </rPh>
    <phoneticPr fontId="8"/>
  </si>
  <si>
    <t>入江川排水機場</t>
    <rPh sb="0" eb="2">
      <t>イリエ</t>
    </rPh>
    <rPh sb="2" eb="3">
      <t>ガワ</t>
    </rPh>
    <rPh sb="3" eb="6">
      <t>ハイスイキ</t>
    </rPh>
    <rPh sb="6" eb="7">
      <t>ジョウ</t>
    </rPh>
    <phoneticPr fontId="8"/>
  </si>
  <si>
    <t>浦田川</t>
    <rPh sb="0" eb="1">
      <t>ウラ</t>
    </rPh>
    <rPh sb="1" eb="3">
      <t>タガワ</t>
    </rPh>
    <phoneticPr fontId="8"/>
  </si>
  <si>
    <t>浦田川排水機場</t>
    <rPh sb="0" eb="1">
      <t>ウラ</t>
    </rPh>
    <rPh sb="1" eb="3">
      <t>タガワ</t>
    </rPh>
    <rPh sb="3" eb="6">
      <t>ハイスイキ</t>
    </rPh>
    <rPh sb="6" eb="7">
      <t>ジョウ</t>
    </rPh>
    <phoneticPr fontId="8"/>
  </si>
  <si>
    <t>佐賀市</t>
    <rPh sb="0" eb="3">
      <t>サガシ</t>
    </rPh>
    <phoneticPr fontId="10"/>
  </si>
  <si>
    <t>多久市</t>
    <rPh sb="0" eb="3">
      <t>タクシ</t>
    </rPh>
    <phoneticPr fontId="10"/>
  </si>
  <si>
    <t>小城市</t>
    <rPh sb="0" eb="3">
      <t>オギシ</t>
    </rPh>
    <phoneticPr fontId="10"/>
  </si>
  <si>
    <t>神埼市</t>
    <rPh sb="0" eb="3">
      <t>カンザキシ</t>
    </rPh>
    <phoneticPr fontId="10"/>
  </si>
  <si>
    <t>鳥栖市</t>
    <rPh sb="0" eb="3">
      <t>トスシ</t>
    </rPh>
    <phoneticPr fontId="10"/>
  </si>
  <si>
    <t>みやき町</t>
    <rPh sb="3" eb="4">
      <t>チョウ</t>
    </rPh>
    <phoneticPr fontId="10"/>
  </si>
  <si>
    <t>唐津市</t>
    <rPh sb="0" eb="3">
      <t>カラツシ</t>
    </rPh>
    <phoneticPr fontId="10"/>
  </si>
  <si>
    <t>伊万里市</t>
    <rPh sb="0" eb="4">
      <t>イマリシ</t>
    </rPh>
    <phoneticPr fontId="10"/>
  </si>
  <si>
    <t>武雄市</t>
    <rPh sb="0" eb="3">
      <t>タケオシ</t>
    </rPh>
    <phoneticPr fontId="10"/>
  </si>
  <si>
    <t>白石町</t>
    <rPh sb="0" eb="2">
      <t>シロイシ</t>
    </rPh>
    <rPh sb="2" eb="3">
      <t>チョウ</t>
    </rPh>
    <phoneticPr fontId="10"/>
  </si>
  <si>
    <t>大町町</t>
    <rPh sb="0" eb="3">
      <t>オオマチチョウ</t>
    </rPh>
    <phoneticPr fontId="10"/>
  </si>
  <si>
    <t>嬉野市</t>
    <rPh sb="0" eb="3">
      <t>ウレシノシ</t>
    </rPh>
    <phoneticPr fontId="10"/>
  </si>
  <si>
    <t>東平川</t>
    <rPh sb="0" eb="1">
      <t>ヒガシ</t>
    </rPh>
    <rPh sb="1" eb="3">
      <t>ヒラカワ</t>
    </rPh>
    <phoneticPr fontId="9"/>
  </si>
  <si>
    <t>西平川</t>
    <rPh sb="0" eb="1">
      <t>ニシ</t>
    </rPh>
    <rPh sb="1" eb="3">
      <t>ヒラカワ</t>
    </rPh>
    <phoneticPr fontId="9"/>
  </si>
  <si>
    <t>祇園川</t>
    <rPh sb="0" eb="2">
      <t>ギオン</t>
    </rPh>
    <rPh sb="2" eb="3">
      <t>ガワ</t>
    </rPh>
    <phoneticPr fontId="9"/>
  </si>
  <si>
    <t>晴気川</t>
    <rPh sb="0" eb="2">
      <t>ハルケ</t>
    </rPh>
    <rPh sb="2" eb="3">
      <t>ガワ</t>
    </rPh>
    <phoneticPr fontId="9"/>
  </si>
  <si>
    <t>大木川</t>
    <rPh sb="0" eb="2">
      <t>ダイギ</t>
    </rPh>
    <rPh sb="2" eb="3">
      <t>ガワ</t>
    </rPh>
    <phoneticPr fontId="9"/>
  </si>
  <si>
    <t>山下川</t>
    <rPh sb="0" eb="2">
      <t>ヤマシタ</t>
    </rPh>
    <rPh sb="2" eb="3">
      <t>ガワ</t>
    </rPh>
    <phoneticPr fontId="9"/>
  </si>
  <si>
    <t>秋光川</t>
    <rPh sb="0" eb="2">
      <t>アキミツ</t>
    </rPh>
    <rPh sb="2" eb="3">
      <t>ガワ</t>
    </rPh>
    <phoneticPr fontId="9"/>
  </si>
  <si>
    <t>別府川</t>
    <rPh sb="0" eb="2">
      <t>ベップ</t>
    </rPh>
    <rPh sb="2" eb="3">
      <t>カワ</t>
    </rPh>
    <phoneticPr fontId="1"/>
  </si>
  <si>
    <t>中通川</t>
    <rPh sb="0" eb="1">
      <t>ナカ</t>
    </rPh>
    <rPh sb="1" eb="2">
      <t>トオ</t>
    </rPh>
    <rPh sb="2" eb="3">
      <t>カワ</t>
    </rPh>
    <phoneticPr fontId="1"/>
  </si>
  <si>
    <t>寒水川</t>
    <rPh sb="0" eb="1">
      <t>サム</t>
    </rPh>
    <rPh sb="1" eb="2">
      <t>ミズ</t>
    </rPh>
    <rPh sb="2" eb="3">
      <t>カワ</t>
    </rPh>
    <phoneticPr fontId="1"/>
  </si>
  <si>
    <t>鹿島川</t>
    <rPh sb="0" eb="2">
      <t>カシマ</t>
    </rPh>
    <rPh sb="2" eb="3">
      <t>カワ</t>
    </rPh>
    <phoneticPr fontId="1"/>
  </si>
  <si>
    <t>塩田川</t>
    <rPh sb="0" eb="2">
      <t>シオタ</t>
    </rPh>
    <rPh sb="2" eb="3">
      <t>カワ</t>
    </rPh>
    <phoneticPr fontId="1"/>
  </si>
  <si>
    <t>八幡川</t>
    <rPh sb="0" eb="2">
      <t>ハチマン</t>
    </rPh>
    <rPh sb="2" eb="3">
      <t>カワ</t>
    </rPh>
    <phoneticPr fontId="1"/>
  </si>
  <si>
    <t>切通川</t>
    <rPh sb="0" eb="3">
      <t>キリトオシカワ</t>
    </rPh>
    <phoneticPr fontId="1"/>
  </si>
  <si>
    <t>通瀬川</t>
    <rPh sb="0" eb="3">
      <t>ヅウセガワ</t>
    </rPh>
    <phoneticPr fontId="1"/>
  </si>
  <si>
    <t>今出川</t>
    <rPh sb="0" eb="1">
      <t>イマ</t>
    </rPh>
    <rPh sb="1" eb="2">
      <t>デ</t>
    </rPh>
    <rPh sb="2" eb="3">
      <t>ガワ</t>
    </rPh>
    <phoneticPr fontId="9"/>
  </si>
  <si>
    <t>河川</t>
    <rPh sb="0" eb="2">
      <t>カセン</t>
    </rPh>
    <phoneticPr fontId="8"/>
  </si>
  <si>
    <t>有田町</t>
    <rPh sb="0" eb="2">
      <t>アリタニシアリタ</t>
    </rPh>
    <phoneticPr fontId="2"/>
  </si>
  <si>
    <t>有田ダム</t>
    <rPh sb="0" eb="2">
      <t>アリタ</t>
    </rPh>
    <phoneticPr fontId="2"/>
  </si>
  <si>
    <t>岩屋川内ダム</t>
    <rPh sb="0" eb="2">
      <t>イワヤ</t>
    </rPh>
    <rPh sb="2" eb="4">
      <t>カワウチ</t>
    </rPh>
    <phoneticPr fontId="2"/>
  </si>
  <si>
    <t>平木場ダム</t>
    <rPh sb="0" eb="3">
      <t>ヒラコバ</t>
    </rPh>
    <phoneticPr fontId="2"/>
  </si>
  <si>
    <t>本部ダム</t>
    <rPh sb="0" eb="2">
      <t>モトベ</t>
    </rPh>
    <phoneticPr fontId="2"/>
  </si>
  <si>
    <t>矢筈ダム</t>
    <rPh sb="0" eb="2">
      <t>ヤハズ</t>
    </rPh>
    <phoneticPr fontId="2"/>
  </si>
  <si>
    <t>横竹ダム</t>
    <rPh sb="0" eb="2">
      <t>ヨコタケ</t>
    </rPh>
    <phoneticPr fontId="2"/>
  </si>
  <si>
    <t>狩立・日ノ峯ダム</t>
    <rPh sb="0" eb="1">
      <t>カリ</t>
    </rPh>
    <rPh sb="1" eb="2">
      <t>リツ</t>
    </rPh>
    <rPh sb="3" eb="4">
      <t>ヒ</t>
    </rPh>
    <rPh sb="5" eb="6">
      <t>ミネ</t>
    </rPh>
    <phoneticPr fontId="2"/>
  </si>
  <si>
    <t>都川内ダム</t>
    <rPh sb="0" eb="1">
      <t>ミヤコ</t>
    </rPh>
    <rPh sb="1" eb="3">
      <t>カワウチ</t>
    </rPh>
    <phoneticPr fontId="2"/>
  </si>
  <si>
    <t>中木庭ダム</t>
    <rPh sb="0" eb="1">
      <t>ナカ</t>
    </rPh>
    <rPh sb="1" eb="3">
      <t>コバ</t>
    </rPh>
    <phoneticPr fontId="2"/>
  </si>
  <si>
    <t>ダム再生</t>
    <rPh sb="2" eb="4">
      <t>サイセイ</t>
    </rPh>
    <phoneticPr fontId="8"/>
  </si>
  <si>
    <t>小倉川第十一</t>
    <rPh sb="0" eb="2">
      <t>オグラ</t>
    </rPh>
    <rPh sb="2" eb="3">
      <t>カワ</t>
    </rPh>
    <rPh sb="3" eb="4">
      <t>ダイ</t>
    </rPh>
    <rPh sb="4" eb="6">
      <t>ジュウイチ</t>
    </rPh>
    <phoneticPr fontId="10"/>
  </si>
  <si>
    <t>中原</t>
    <rPh sb="0" eb="1">
      <t>ナカ</t>
    </rPh>
    <rPh sb="1" eb="2">
      <t>ハラ</t>
    </rPh>
    <phoneticPr fontId="10"/>
  </si>
  <si>
    <t>塩木川第二</t>
    <rPh sb="0" eb="1">
      <t>シオ</t>
    </rPh>
    <rPh sb="1" eb="2">
      <t>キ</t>
    </rPh>
    <rPh sb="2" eb="3">
      <t>カワ</t>
    </rPh>
    <rPh sb="3" eb="5">
      <t>ダイニ</t>
    </rPh>
    <phoneticPr fontId="10"/>
  </si>
  <si>
    <t>松尾川</t>
    <rPh sb="0" eb="2">
      <t>マツオ</t>
    </rPh>
    <rPh sb="2" eb="3">
      <t>カワ</t>
    </rPh>
    <phoneticPr fontId="10"/>
  </si>
  <si>
    <t>外其川</t>
    <rPh sb="0" eb="1">
      <t>ホカゾノ</t>
    </rPh>
    <rPh sb="2" eb="3">
      <t>カワ</t>
    </rPh>
    <phoneticPr fontId="10"/>
  </si>
  <si>
    <t>桑の浦川</t>
    <rPh sb="0" eb="1">
      <t>クワ</t>
    </rPh>
    <rPh sb="2" eb="3">
      <t>ウラ</t>
    </rPh>
    <rPh sb="3" eb="4">
      <t>カワ</t>
    </rPh>
    <phoneticPr fontId="10"/>
  </si>
  <si>
    <t>谷川第一</t>
    <rPh sb="0" eb="1">
      <t>タニ</t>
    </rPh>
    <rPh sb="1" eb="2">
      <t>カワ</t>
    </rPh>
    <rPh sb="2" eb="4">
      <t>ダイイチ</t>
    </rPh>
    <phoneticPr fontId="10"/>
  </si>
  <si>
    <t>平山川第一</t>
    <rPh sb="0" eb="2">
      <t>ヒラヤマ</t>
    </rPh>
    <rPh sb="2" eb="3">
      <t>カワ</t>
    </rPh>
    <rPh sb="3" eb="5">
      <t>ダイイチ</t>
    </rPh>
    <phoneticPr fontId="10"/>
  </si>
  <si>
    <t>坂口川</t>
    <rPh sb="0" eb="2">
      <t>サカグチ</t>
    </rPh>
    <rPh sb="2" eb="3">
      <t>カワ</t>
    </rPh>
    <phoneticPr fontId="6"/>
  </si>
  <si>
    <t>広滝３</t>
    <rPh sb="0" eb="2">
      <t>ヒロタキ</t>
    </rPh>
    <phoneticPr fontId="6"/>
  </si>
  <si>
    <t>仁比山５</t>
    <rPh sb="0" eb="1">
      <t>ジン</t>
    </rPh>
    <rPh sb="1" eb="2">
      <t>ヒ</t>
    </rPh>
    <rPh sb="2" eb="3">
      <t>ヤマ</t>
    </rPh>
    <phoneticPr fontId="3"/>
  </si>
  <si>
    <t>射場谷川２</t>
    <rPh sb="0" eb="2">
      <t>イバ</t>
    </rPh>
    <rPh sb="2" eb="4">
      <t>タニガワ</t>
    </rPh>
    <phoneticPr fontId="3"/>
  </si>
  <si>
    <t>東小松川</t>
    <rPh sb="0" eb="1">
      <t>ヒガシ</t>
    </rPh>
    <rPh sb="1" eb="3">
      <t>コマツ</t>
    </rPh>
    <rPh sb="3" eb="4">
      <t>カワ</t>
    </rPh>
    <phoneticPr fontId="3"/>
  </si>
  <si>
    <t>西山２</t>
    <rPh sb="0" eb="2">
      <t>ニシヤマ</t>
    </rPh>
    <phoneticPr fontId="3"/>
  </si>
  <si>
    <t>御手水１</t>
    <rPh sb="0" eb="3">
      <t>オチョウズ</t>
    </rPh>
    <phoneticPr fontId="3"/>
  </si>
  <si>
    <t>御手水3</t>
    <rPh sb="0" eb="3">
      <t>オチョウズ</t>
    </rPh>
    <phoneticPr fontId="3"/>
  </si>
  <si>
    <t>川良川４</t>
    <rPh sb="0" eb="2">
      <t>カワラ</t>
    </rPh>
    <rPh sb="2" eb="3">
      <t>カワ</t>
    </rPh>
    <phoneticPr fontId="3"/>
  </si>
  <si>
    <t>高砂川</t>
    <rPh sb="0" eb="2">
      <t>タカサゴ</t>
    </rPh>
    <rPh sb="2" eb="3">
      <t>カワ</t>
    </rPh>
    <phoneticPr fontId="3"/>
  </si>
  <si>
    <t>小崩川２</t>
    <rPh sb="0" eb="1">
      <t>ショウ</t>
    </rPh>
    <rPh sb="1" eb="2">
      <t>クズ</t>
    </rPh>
    <rPh sb="2" eb="3">
      <t>カワ</t>
    </rPh>
    <phoneticPr fontId="3"/>
  </si>
  <si>
    <t>小倉川３</t>
    <rPh sb="0" eb="2">
      <t>オグラ</t>
    </rPh>
    <rPh sb="2" eb="3">
      <t>カワ</t>
    </rPh>
    <phoneticPr fontId="3"/>
  </si>
  <si>
    <t>古瓶屋川２</t>
    <rPh sb="0" eb="1">
      <t>フル</t>
    </rPh>
    <rPh sb="1" eb="2">
      <t>ビン</t>
    </rPh>
    <rPh sb="2" eb="3">
      <t>ヤ</t>
    </rPh>
    <rPh sb="3" eb="4">
      <t>カワ</t>
    </rPh>
    <phoneticPr fontId="3"/>
  </si>
  <si>
    <t>中村川</t>
    <rPh sb="0" eb="2">
      <t>ナカムラ</t>
    </rPh>
    <rPh sb="2" eb="3">
      <t>カワ</t>
    </rPh>
    <phoneticPr fontId="3"/>
  </si>
  <si>
    <t>宮浦壱川</t>
    <rPh sb="0" eb="2">
      <t>ミヤウラ</t>
    </rPh>
    <rPh sb="2" eb="3">
      <t>イチ</t>
    </rPh>
    <rPh sb="3" eb="4">
      <t>カワ</t>
    </rPh>
    <phoneticPr fontId="3"/>
  </si>
  <si>
    <t>川原川２</t>
    <rPh sb="0" eb="2">
      <t>カワハラ</t>
    </rPh>
    <rPh sb="2" eb="3">
      <t>カワ</t>
    </rPh>
    <phoneticPr fontId="3"/>
  </si>
  <si>
    <t>古畑</t>
    <rPh sb="0" eb="2">
      <t>フルハタ</t>
    </rPh>
    <phoneticPr fontId="3"/>
  </si>
  <si>
    <t>妙泉寺谷</t>
    <rPh sb="0" eb="1">
      <t>ミョウ</t>
    </rPh>
    <rPh sb="1" eb="2">
      <t>イズミ</t>
    </rPh>
    <rPh sb="2" eb="3">
      <t>テラ</t>
    </rPh>
    <rPh sb="3" eb="4">
      <t>タニ</t>
    </rPh>
    <phoneticPr fontId="3"/>
  </si>
  <si>
    <t>東大島１</t>
    <rPh sb="0" eb="1">
      <t>ヒガシ</t>
    </rPh>
    <rPh sb="1" eb="3">
      <t>オオシマ</t>
    </rPh>
    <phoneticPr fontId="3"/>
  </si>
  <si>
    <t>宮の谷２</t>
    <rPh sb="0" eb="1">
      <t>ミヤ</t>
    </rPh>
    <rPh sb="2" eb="3">
      <t>タニ</t>
    </rPh>
    <phoneticPr fontId="3"/>
  </si>
  <si>
    <t>宮の谷</t>
    <rPh sb="0" eb="1">
      <t>ミヤ</t>
    </rPh>
    <rPh sb="2" eb="3">
      <t>タニ</t>
    </rPh>
    <phoneticPr fontId="3"/>
  </si>
  <si>
    <t>宮の谷３</t>
    <rPh sb="0" eb="1">
      <t>ミヤ</t>
    </rPh>
    <rPh sb="2" eb="3">
      <t>タニ</t>
    </rPh>
    <phoneticPr fontId="3"/>
  </si>
  <si>
    <t>宇留戸川１</t>
    <rPh sb="0" eb="1">
      <t>ウ</t>
    </rPh>
    <rPh sb="1" eb="2">
      <t>ル</t>
    </rPh>
    <rPh sb="2" eb="3">
      <t>ト</t>
    </rPh>
    <rPh sb="3" eb="4">
      <t>カワ</t>
    </rPh>
    <phoneticPr fontId="3"/>
  </si>
  <si>
    <t>穂盛２川</t>
    <rPh sb="0" eb="1">
      <t>ホ</t>
    </rPh>
    <rPh sb="1" eb="2">
      <t>モリ</t>
    </rPh>
    <rPh sb="3" eb="4">
      <t>カワ</t>
    </rPh>
    <phoneticPr fontId="3"/>
  </si>
  <si>
    <t>天狗獄２川</t>
    <rPh sb="0" eb="2">
      <t>テング</t>
    </rPh>
    <rPh sb="2" eb="3">
      <t>ゴク</t>
    </rPh>
    <rPh sb="4" eb="5">
      <t>カワ</t>
    </rPh>
    <phoneticPr fontId="3"/>
  </si>
  <si>
    <t>千草野川</t>
    <rPh sb="0" eb="1">
      <t>セン</t>
    </rPh>
    <rPh sb="1" eb="3">
      <t>クサノ</t>
    </rPh>
    <rPh sb="3" eb="4">
      <t>カワ</t>
    </rPh>
    <phoneticPr fontId="3"/>
  </si>
  <si>
    <t>東部管内渓流01</t>
    <rPh sb="0" eb="2">
      <t>トウブ</t>
    </rPh>
    <rPh sb="2" eb="4">
      <t>カンナイ</t>
    </rPh>
    <rPh sb="4" eb="6">
      <t>ケイリュウ</t>
    </rPh>
    <phoneticPr fontId="3"/>
  </si>
  <si>
    <t>東部管内渓流02</t>
    <rPh sb="0" eb="2">
      <t>トウブ</t>
    </rPh>
    <rPh sb="2" eb="4">
      <t>カンナイ</t>
    </rPh>
    <rPh sb="4" eb="6">
      <t>ケイリュウ</t>
    </rPh>
    <phoneticPr fontId="3"/>
  </si>
  <si>
    <t>東部管内渓流03</t>
    <rPh sb="0" eb="2">
      <t>トウブ</t>
    </rPh>
    <rPh sb="2" eb="4">
      <t>カンナイ</t>
    </rPh>
    <rPh sb="4" eb="6">
      <t>ケイリュウ</t>
    </rPh>
    <phoneticPr fontId="3"/>
  </si>
  <si>
    <t>伊万里管内渓流01</t>
    <rPh sb="0" eb="3">
      <t>イマリ</t>
    </rPh>
    <rPh sb="3" eb="5">
      <t>カンナイ</t>
    </rPh>
    <rPh sb="5" eb="7">
      <t>ケイリュウ</t>
    </rPh>
    <phoneticPr fontId="3"/>
  </si>
  <si>
    <t>伊万里管内渓流02</t>
    <rPh sb="0" eb="3">
      <t>イマリ</t>
    </rPh>
    <rPh sb="3" eb="5">
      <t>カンナイ</t>
    </rPh>
    <rPh sb="5" eb="7">
      <t>ケイリュウ</t>
    </rPh>
    <phoneticPr fontId="3"/>
  </si>
  <si>
    <t>伊万里管内渓流03</t>
    <rPh sb="0" eb="3">
      <t>イマリ</t>
    </rPh>
    <rPh sb="3" eb="5">
      <t>カンナイ</t>
    </rPh>
    <rPh sb="5" eb="7">
      <t>ケイリュウ</t>
    </rPh>
    <phoneticPr fontId="3"/>
  </si>
  <si>
    <t>佐賀管内渓流01</t>
    <rPh sb="0" eb="2">
      <t>サガ</t>
    </rPh>
    <rPh sb="2" eb="4">
      <t>カンナイ</t>
    </rPh>
    <rPh sb="4" eb="6">
      <t>ケイリュウ</t>
    </rPh>
    <phoneticPr fontId="3"/>
  </si>
  <si>
    <t>佐賀管内渓流02</t>
    <rPh sb="0" eb="2">
      <t>サガ</t>
    </rPh>
    <rPh sb="2" eb="4">
      <t>カンナイ</t>
    </rPh>
    <rPh sb="4" eb="6">
      <t>ケイリュウ</t>
    </rPh>
    <phoneticPr fontId="3"/>
  </si>
  <si>
    <t>佐賀管内渓流03</t>
    <rPh sb="0" eb="2">
      <t>サガ</t>
    </rPh>
    <rPh sb="2" eb="4">
      <t>カンナイ</t>
    </rPh>
    <rPh sb="4" eb="6">
      <t>ケイリュウ</t>
    </rPh>
    <phoneticPr fontId="3"/>
  </si>
  <si>
    <t>東部管内渓流04</t>
    <rPh sb="0" eb="2">
      <t>トウブ</t>
    </rPh>
    <rPh sb="2" eb="4">
      <t>カンナイ</t>
    </rPh>
    <rPh sb="4" eb="6">
      <t>ケイリュウ</t>
    </rPh>
    <phoneticPr fontId="3"/>
  </si>
  <si>
    <t>唐津管内渓流01</t>
    <rPh sb="0" eb="2">
      <t>カラツ</t>
    </rPh>
    <rPh sb="2" eb="4">
      <t>カンナイ</t>
    </rPh>
    <rPh sb="4" eb="6">
      <t>ケイリュウ</t>
    </rPh>
    <phoneticPr fontId="3"/>
  </si>
  <si>
    <t>伊万里管内渓流04</t>
    <rPh sb="0" eb="3">
      <t>イマリ</t>
    </rPh>
    <rPh sb="3" eb="5">
      <t>カンナイ</t>
    </rPh>
    <rPh sb="5" eb="7">
      <t>ケイリュウ</t>
    </rPh>
    <phoneticPr fontId="3"/>
  </si>
  <si>
    <t>杵藤管内渓流01</t>
    <rPh sb="0" eb="2">
      <t>キトウ</t>
    </rPh>
    <rPh sb="2" eb="4">
      <t>カンナイ</t>
    </rPh>
    <rPh sb="4" eb="6">
      <t>ケイリュウ</t>
    </rPh>
    <phoneticPr fontId="3"/>
  </si>
  <si>
    <t>杵藤管内渓流02</t>
    <rPh sb="0" eb="2">
      <t>キトウ</t>
    </rPh>
    <rPh sb="2" eb="4">
      <t>カンナイ</t>
    </rPh>
    <rPh sb="4" eb="6">
      <t>ケイリュウ</t>
    </rPh>
    <phoneticPr fontId="3"/>
  </si>
  <si>
    <t>杵藤管内渓流03</t>
    <rPh sb="0" eb="2">
      <t>キトウ</t>
    </rPh>
    <rPh sb="2" eb="4">
      <t>カンナイ</t>
    </rPh>
    <rPh sb="4" eb="6">
      <t>ケイリュウ</t>
    </rPh>
    <phoneticPr fontId="3"/>
  </si>
  <si>
    <t>佐賀管内渓流04</t>
    <rPh sb="0" eb="2">
      <t>サガ</t>
    </rPh>
    <rPh sb="2" eb="4">
      <t>カンナイ</t>
    </rPh>
    <rPh sb="4" eb="6">
      <t>ケイリュウ</t>
    </rPh>
    <phoneticPr fontId="3"/>
  </si>
  <si>
    <t>東部管内渓流05</t>
    <rPh sb="0" eb="2">
      <t>トウブ</t>
    </rPh>
    <rPh sb="2" eb="4">
      <t>カンナイ</t>
    </rPh>
    <rPh sb="4" eb="6">
      <t>ケイリュウ</t>
    </rPh>
    <phoneticPr fontId="3"/>
  </si>
  <si>
    <t>東部管内渓流06</t>
    <rPh sb="0" eb="2">
      <t>トウブ</t>
    </rPh>
    <rPh sb="2" eb="4">
      <t>カンナイ</t>
    </rPh>
    <rPh sb="4" eb="6">
      <t>ケイリュウ</t>
    </rPh>
    <phoneticPr fontId="3"/>
  </si>
  <si>
    <t>東部管内渓流07</t>
    <rPh sb="0" eb="2">
      <t>トウブ</t>
    </rPh>
    <rPh sb="2" eb="4">
      <t>カンナイ</t>
    </rPh>
    <rPh sb="4" eb="6">
      <t>ケイリュウ</t>
    </rPh>
    <phoneticPr fontId="3"/>
  </si>
  <si>
    <t>唐津管内渓流02</t>
    <rPh sb="0" eb="2">
      <t>カラツ</t>
    </rPh>
    <rPh sb="2" eb="4">
      <t>カンナイ</t>
    </rPh>
    <rPh sb="4" eb="6">
      <t>ケイリュウ</t>
    </rPh>
    <phoneticPr fontId="3"/>
  </si>
  <si>
    <t>伊万里管内渓流05</t>
    <rPh sb="0" eb="3">
      <t>イマリ</t>
    </rPh>
    <rPh sb="3" eb="5">
      <t>カンナイ</t>
    </rPh>
    <rPh sb="5" eb="7">
      <t>ケイリュウ</t>
    </rPh>
    <phoneticPr fontId="3"/>
  </si>
  <si>
    <t>伊万里管内渓流06</t>
    <rPh sb="0" eb="3">
      <t>イマリ</t>
    </rPh>
    <rPh sb="3" eb="5">
      <t>カンナイ</t>
    </rPh>
    <rPh sb="5" eb="7">
      <t>ケイリュウ</t>
    </rPh>
    <phoneticPr fontId="3"/>
  </si>
  <si>
    <t>伊万里管内渓流07</t>
    <rPh sb="0" eb="3">
      <t>イマリ</t>
    </rPh>
    <rPh sb="3" eb="5">
      <t>カンナイ</t>
    </rPh>
    <rPh sb="5" eb="7">
      <t>ケイリュウ</t>
    </rPh>
    <phoneticPr fontId="3"/>
  </si>
  <si>
    <t>杵藤管内渓流04</t>
    <rPh sb="0" eb="2">
      <t>キトウ</t>
    </rPh>
    <rPh sb="2" eb="4">
      <t>カンナイ</t>
    </rPh>
    <rPh sb="4" eb="6">
      <t>ケイリュウ</t>
    </rPh>
    <phoneticPr fontId="3"/>
  </si>
  <si>
    <t>佐賀管内渓流05</t>
    <rPh sb="0" eb="2">
      <t>サガ</t>
    </rPh>
    <rPh sb="2" eb="4">
      <t>カンナイ</t>
    </rPh>
    <rPh sb="4" eb="6">
      <t>ケイリュウ</t>
    </rPh>
    <phoneticPr fontId="3"/>
  </si>
  <si>
    <t>佐賀管内渓流06</t>
    <rPh sb="0" eb="2">
      <t>サガ</t>
    </rPh>
    <rPh sb="2" eb="4">
      <t>カンナイ</t>
    </rPh>
    <rPh sb="4" eb="6">
      <t>ケイリュウ</t>
    </rPh>
    <phoneticPr fontId="3"/>
  </si>
  <si>
    <t>佐賀管内渓流07</t>
    <rPh sb="0" eb="2">
      <t>サガ</t>
    </rPh>
    <rPh sb="2" eb="4">
      <t>カンナイ</t>
    </rPh>
    <rPh sb="4" eb="6">
      <t>ケイリュウ</t>
    </rPh>
    <phoneticPr fontId="3"/>
  </si>
  <si>
    <t>東部管内渓流08</t>
    <rPh sb="0" eb="2">
      <t>トウブ</t>
    </rPh>
    <rPh sb="2" eb="4">
      <t>カンナイ</t>
    </rPh>
    <rPh sb="4" eb="6">
      <t>ケイリュウ</t>
    </rPh>
    <phoneticPr fontId="3"/>
  </si>
  <si>
    <t>伊万里管内渓流08</t>
    <rPh sb="0" eb="3">
      <t>イマリ</t>
    </rPh>
    <rPh sb="3" eb="5">
      <t>カンナイ</t>
    </rPh>
    <rPh sb="5" eb="7">
      <t>ケイリュウ</t>
    </rPh>
    <phoneticPr fontId="3"/>
  </si>
  <si>
    <t>杵藤管内渓流05</t>
    <rPh sb="0" eb="2">
      <t>キトウ</t>
    </rPh>
    <rPh sb="2" eb="4">
      <t>カンナイ</t>
    </rPh>
    <rPh sb="4" eb="6">
      <t>ケイリュウ</t>
    </rPh>
    <phoneticPr fontId="3"/>
  </si>
  <si>
    <t>杵藤管内渓流06</t>
    <rPh sb="0" eb="2">
      <t>キトウ</t>
    </rPh>
    <rPh sb="2" eb="4">
      <t>カンナイ</t>
    </rPh>
    <rPh sb="4" eb="6">
      <t>ケイリュウ</t>
    </rPh>
    <phoneticPr fontId="3"/>
  </si>
  <si>
    <t>杵藤管内渓流07</t>
    <rPh sb="0" eb="2">
      <t>キトウ</t>
    </rPh>
    <rPh sb="2" eb="4">
      <t>カンナイ</t>
    </rPh>
    <rPh sb="4" eb="6">
      <t>ケイリュウ</t>
    </rPh>
    <phoneticPr fontId="3"/>
  </si>
  <si>
    <t>佐賀管内渓流08</t>
    <rPh sb="0" eb="2">
      <t>サガ</t>
    </rPh>
    <rPh sb="2" eb="4">
      <t>カンナイ</t>
    </rPh>
    <rPh sb="4" eb="6">
      <t>ケイリュウ</t>
    </rPh>
    <phoneticPr fontId="3"/>
  </si>
  <si>
    <t>東部管内渓流09</t>
    <rPh sb="0" eb="2">
      <t>トウブ</t>
    </rPh>
    <rPh sb="2" eb="4">
      <t>カンナイ</t>
    </rPh>
    <rPh sb="4" eb="6">
      <t>ケイリュウ</t>
    </rPh>
    <phoneticPr fontId="3"/>
  </si>
  <si>
    <t>東部管内渓流10</t>
    <rPh sb="0" eb="2">
      <t>トウブ</t>
    </rPh>
    <rPh sb="2" eb="4">
      <t>カンナイ</t>
    </rPh>
    <rPh sb="4" eb="6">
      <t>ケイリュウ</t>
    </rPh>
    <phoneticPr fontId="3"/>
  </si>
  <si>
    <t>東部管内渓流11</t>
    <rPh sb="0" eb="2">
      <t>トウブ</t>
    </rPh>
    <rPh sb="2" eb="4">
      <t>カンナイ</t>
    </rPh>
    <rPh sb="4" eb="6">
      <t>ケイリュウ</t>
    </rPh>
    <phoneticPr fontId="3"/>
  </si>
  <si>
    <t>伊万里管内渓流09</t>
    <rPh sb="0" eb="3">
      <t>イマリ</t>
    </rPh>
    <rPh sb="3" eb="5">
      <t>カンナイ</t>
    </rPh>
    <rPh sb="5" eb="7">
      <t>ケイリュウ</t>
    </rPh>
    <phoneticPr fontId="3"/>
  </si>
  <si>
    <t>伊万里管内渓流10</t>
    <rPh sb="0" eb="3">
      <t>イマリ</t>
    </rPh>
    <rPh sb="3" eb="5">
      <t>カンナイ</t>
    </rPh>
    <rPh sb="5" eb="7">
      <t>ケイリュウ</t>
    </rPh>
    <phoneticPr fontId="3"/>
  </si>
  <si>
    <t>伊万里管内渓流11</t>
    <rPh sb="0" eb="3">
      <t>イマリ</t>
    </rPh>
    <rPh sb="3" eb="5">
      <t>カンナイ</t>
    </rPh>
    <rPh sb="5" eb="7">
      <t>ケイリュウ</t>
    </rPh>
    <phoneticPr fontId="3"/>
  </si>
  <si>
    <t>杵藤管内渓流08</t>
    <rPh sb="0" eb="2">
      <t>キトウ</t>
    </rPh>
    <rPh sb="2" eb="4">
      <t>カンナイ</t>
    </rPh>
    <rPh sb="4" eb="6">
      <t>ケイリュウ</t>
    </rPh>
    <phoneticPr fontId="3"/>
  </si>
  <si>
    <t>佐賀管内渓流09</t>
    <rPh sb="0" eb="2">
      <t>サガ</t>
    </rPh>
    <rPh sb="2" eb="4">
      <t>カンナイ</t>
    </rPh>
    <rPh sb="4" eb="6">
      <t>ケイリュウ</t>
    </rPh>
    <phoneticPr fontId="3"/>
  </si>
  <si>
    <t>佐賀管内渓流10</t>
    <rPh sb="0" eb="2">
      <t>サガ</t>
    </rPh>
    <rPh sb="2" eb="4">
      <t>カンナイ</t>
    </rPh>
    <rPh sb="4" eb="6">
      <t>ケイリュウ</t>
    </rPh>
    <phoneticPr fontId="3"/>
  </si>
  <si>
    <t>東部管内渓流12</t>
    <rPh sb="0" eb="2">
      <t>トウブ</t>
    </rPh>
    <rPh sb="2" eb="4">
      <t>カンナイ</t>
    </rPh>
    <rPh sb="4" eb="6">
      <t>ケイリュウ</t>
    </rPh>
    <phoneticPr fontId="3"/>
  </si>
  <si>
    <t>唐津管内渓流03</t>
    <rPh sb="0" eb="2">
      <t>カラツ</t>
    </rPh>
    <rPh sb="2" eb="4">
      <t>カンナイ</t>
    </rPh>
    <rPh sb="4" eb="6">
      <t>ケイリュウ</t>
    </rPh>
    <phoneticPr fontId="3"/>
  </si>
  <si>
    <t>唐津管内渓流04</t>
    <rPh sb="0" eb="2">
      <t>カラツ</t>
    </rPh>
    <rPh sb="2" eb="4">
      <t>カンナイ</t>
    </rPh>
    <rPh sb="4" eb="6">
      <t>ケイリュウ</t>
    </rPh>
    <phoneticPr fontId="3"/>
  </si>
  <si>
    <t>伊万里管内渓流12</t>
    <rPh sb="0" eb="3">
      <t>イマリ</t>
    </rPh>
    <rPh sb="3" eb="5">
      <t>カンナイ</t>
    </rPh>
    <rPh sb="5" eb="7">
      <t>ケイリュウ</t>
    </rPh>
    <phoneticPr fontId="3"/>
  </si>
  <si>
    <t>杵藤管内渓流09</t>
    <rPh sb="0" eb="2">
      <t>キトウ</t>
    </rPh>
    <rPh sb="2" eb="4">
      <t>カンナイ</t>
    </rPh>
    <rPh sb="4" eb="6">
      <t>ケイリュウ</t>
    </rPh>
    <phoneticPr fontId="3"/>
  </si>
  <si>
    <t>杵藤管内渓流10</t>
    <rPh sb="0" eb="2">
      <t>キトウ</t>
    </rPh>
    <rPh sb="2" eb="4">
      <t>カンナイ</t>
    </rPh>
    <rPh sb="4" eb="6">
      <t>ケイリュウ</t>
    </rPh>
    <phoneticPr fontId="3"/>
  </si>
  <si>
    <t>佐賀管内渓流11</t>
    <rPh sb="0" eb="2">
      <t>サガ</t>
    </rPh>
    <rPh sb="2" eb="4">
      <t>カンナイ</t>
    </rPh>
    <rPh sb="4" eb="6">
      <t>ケイリュウ</t>
    </rPh>
    <phoneticPr fontId="3"/>
  </si>
  <si>
    <t>東部管内渓流13</t>
    <rPh sb="0" eb="2">
      <t>トウブ</t>
    </rPh>
    <rPh sb="2" eb="4">
      <t>カンナイ</t>
    </rPh>
    <rPh sb="4" eb="6">
      <t>ケイリュウ</t>
    </rPh>
    <phoneticPr fontId="3"/>
  </si>
  <si>
    <t>東部管内渓流14</t>
    <rPh sb="0" eb="2">
      <t>トウブ</t>
    </rPh>
    <rPh sb="2" eb="4">
      <t>カンナイ</t>
    </rPh>
    <rPh sb="4" eb="6">
      <t>ケイリュウ</t>
    </rPh>
    <phoneticPr fontId="3"/>
  </si>
  <si>
    <t>唐津管内渓流05</t>
    <rPh sb="0" eb="2">
      <t>カラツ</t>
    </rPh>
    <rPh sb="2" eb="4">
      <t>カンナイ</t>
    </rPh>
    <rPh sb="4" eb="6">
      <t>ケイリュウ</t>
    </rPh>
    <phoneticPr fontId="3"/>
  </si>
  <si>
    <t>唐津管内渓流06</t>
    <rPh sb="0" eb="2">
      <t>カラツ</t>
    </rPh>
    <rPh sb="2" eb="4">
      <t>カンナイ</t>
    </rPh>
    <rPh sb="4" eb="6">
      <t>ケイリュウ</t>
    </rPh>
    <phoneticPr fontId="3"/>
  </si>
  <si>
    <t>伊万里管内渓流13</t>
    <rPh sb="0" eb="3">
      <t>イマリ</t>
    </rPh>
    <rPh sb="3" eb="5">
      <t>カンナイ</t>
    </rPh>
    <rPh sb="5" eb="7">
      <t>ケイリュウ</t>
    </rPh>
    <phoneticPr fontId="3"/>
  </si>
  <si>
    <t>伊万里管内渓流14</t>
    <rPh sb="0" eb="3">
      <t>イマリ</t>
    </rPh>
    <rPh sb="3" eb="5">
      <t>カンナイ</t>
    </rPh>
    <rPh sb="5" eb="7">
      <t>ケイリュウ</t>
    </rPh>
    <phoneticPr fontId="3"/>
  </si>
  <si>
    <t>杵藤管内渓流11</t>
    <rPh sb="0" eb="2">
      <t>キトウ</t>
    </rPh>
    <rPh sb="2" eb="4">
      <t>カンナイ</t>
    </rPh>
    <rPh sb="4" eb="6">
      <t>ケイリュウ</t>
    </rPh>
    <phoneticPr fontId="3"/>
  </si>
  <si>
    <t>横柴折</t>
    <rPh sb="0" eb="1">
      <t>ヨコ</t>
    </rPh>
    <rPh sb="1" eb="2">
      <t>シバ</t>
    </rPh>
    <rPh sb="2" eb="3">
      <t>オ</t>
    </rPh>
    <phoneticPr fontId="6"/>
  </si>
  <si>
    <t>諸浦</t>
    <rPh sb="0" eb="2">
      <t>モロウラ</t>
    </rPh>
    <phoneticPr fontId="6"/>
  </si>
  <si>
    <t>矢筈</t>
    <rPh sb="0" eb="2">
      <t>ヤハズ</t>
    </rPh>
    <phoneticPr fontId="6"/>
  </si>
  <si>
    <t>庵の山</t>
    <rPh sb="0" eb="1">
      <t>アン</t>
    </rPh>
    <rPh sb="2" eb="3">
      <t>ヤマ</t>
    </rPh>
    <phoneticPr fontId="6"/>
  </si>
  <si>
    <t>川津</t>
    <rPh sb="0" eb="2">
      <t>カワズ</t>
    </rPh>
    <phoneticPr fontId="6"/>
  </si>
  <si>
    <t>通山</t>
    <rPh sb="0" eb="2">
      <t>トオリヤマ</t>
    </rPh>
    <phoneticPr fontId="6"/>
  </si>
  <si>
    <t>山留川</t>
    <rPh sb="0" eb="2">
      <t>ヤマドメ</t>
    </rPh>
    <rPh sb="2" eb="3">
      <t>カワ</t>
    </rPh>
    <phoneticPr fontId="6"/>
  </si>
  <si>
    <t>城原川</t>
    <rPh sb="0" eb="2">
      <t>ジョウバル</t>
    </rPh>
    <rPh sb="2" eb="3">
      <t>カワ</t>
    </rPh>
    <phoneticPr fontId="6"/>
  </si>
  <si>
    <t>今出川</t>
    <rPh sb="0" eb="3">
      <t>イマイデガワ</t>
    </rPh>
    <phoneticPr fontId="6"/>
  </si>
  <si>
    <t>横田川</t>
    <rPh sb="0" eb="2">
      <t>ヨコタ</t>
    </rPh>
    <rPh sb="2" eb="3">
      <t>カワ</t>
    </rPh>
    <phoneticPr fontId="6"/>
  </si>
  <si>
    <t>平之川</t>
    <rPh sb="0" eb="2">
      <t>ヒラノ</t>
    </rPh>
    <rPh sb="2" eb="3">
      <t>カワ</t>
    </rPh>
    <phoneticPr fontId="6"/>
  </si>
  <si>
    <t>広瀬川</t>
    <rPh sb="0" eb="2">
      <t>ヒロセ</t>
    </rPh>
    <rPh sb="2" eb="3">
      <t>カワ</t>
    </rPh>
    <phoneticPr fontId="6"/>
  </si>
  <si>
    <t>松浦川</t>
    <rPh sb="0" eb="2">
      <t>マツウラ</t>
    </rPh>
    <rPh sb="2" eb="3">
      <t>カワ</t>
    </rPh>
    <phoneticPr fontId="5"/>
  </si>
  <si>
    <t>砂防</t>
  </si>
  <si>
    <t>急傾斜</t>
  </si>
  <si>
    <t>地すべり</t>
  </si>
  <si>
    <t>多久市</t>
    <rPh sb="0" eb="3">
      <t>タクシ</t>
    </rPh>
    <phoneticPr fontId="6"/>
  </si>
  <si>
    <t>神埼市</t>
    <rPh sb="0" eb="2">
      <t>カンザキ</t>
    </rPh>
    <rPh sb="2" eb="3">
      <t>シ</t>
    </rPh>
    <phoneticPr fontId="6"/>
  </si>
  <si>
    <t>小城市</t>
    <rPh sb="0" eb="2">
      <t>オギ</t>
    </rPh>
    <rPh sb="2" eb="3">
      <t>シ</t>
    </rPh>
    <phoneticPr fontId="6"/>
  </si>
  <si>
    <t>小城市</t>
    <rPh sb="0" eb="3">
      <t>オギシ</t>
    </rPh>
    <phoneticPr fontId="6"/>
  </si>
  <si>
    <t>玄海町</t>
    <rPh sb="0" eb="2">
      <t>ゲンカイ</t>
    </rPh>
    <rPh sb="2" eb="3">
      <t>マチ</t>
    </rPh>
    <phoneticPr fontId="6"/>
  </si>
  <si>
    <t>白石町</t>
    <rPh sb="0" eb="2">
      <t>シロイシ</t>
    </rPh>
    <rPh sb="2" eb="3">
      <t>マチ</t>
    </rPh>
    <phoneticPr fontId="6"/>
  </si>
  <si>
    <t>玄海町</t>
    <rPh sb="0" eb="3">
      <t>ゲンカイチョウ</t>
    </rPh>
    <phoneticPr fontId="6"/>
  </si>
  <si>
    <t>江北町</t>
    <rPh sb="0" eb="2">
      <t>コウホク</t>
    </rPh>
    <rPh sb="2" eb="3">
      <t>マチ</t>
    </rPh>
    <phoneticPr fontId="6"/>
  </si>
  <si>
    <t>有田長</t>
    <rPh sb="0" eb="2">
      <t>アリタ</t>
    </rPh>
    <rPh sb="2" eb="3">
      <t>チョウ</t>
    </rPh>
    <phoneticPr fontId="6"/>
  </si>
  <si>
    <t>基</t>
  </si>
  <si>
    <t>砂防調査</t>
    <rPh sb="0" eb="2">
      <t>サボウ</t>
    </rPh>
    <rPh sb="2" eb="4">
      <t>チョウサ</t>
    </rPh>
    <phoneticPr fontId="6"/>
  </si>
  <si>
    <t>砂防施設整備</t>
    <rPh sb="0" eb="2">
      <t>サボウ</t>
    </rPh>
    <rPh sb="2" eb="4">
      <t>シセツ</t>
    </rPh>
    <rPh sb="4" eb="6">
      <t>セイビ</t>
    </rPh>
    <phoneticPr fontId="6"/>
  </si>
  <si>
    <t>麻那古川</t>
    <rPh sb="0" eb="1">
      <t>アサ</t>
    </rPh>
    <rPh sb="1" eb="2">
      <t>ナ</t>
    </rPh>
    <rPh sb="2" eb="4">
      <t>フルカワ</t>
    </rPh>
    <phoneticPr fontId="7"/>
  </si>
  <si>
    <t>井手口川</t>
    <rPh sb="0" eb="3">
      <t>イデクチ</t>
    </rPh>
    <rPh sb="3" eb="4">
      <t>カワ</t>
    </rPh>
    <phoneticPr fontId="7"/>
  </si>
  <si>
    <t>今出川</t>
    <rPh sb="0" eb="3">
      <t>イマデガワ</t>
    </rPh>
    <phoneticPr fontId="7"/>
  </si>
  <si>
    <t>牛津川</t>
    <rPh sb="0" eb="2">
      <t>ウシヅ</t>
    </rPh>
    <rPh sb="2" eb="3">
      <t>カワ</t>
    </rPh>
    <phoneticPr fontId="7"/>
  </si>
  <si>
    <t>中通川</t>
    <rPh sb="0" eb="1">
      <t>ナカ</t>
    </rPh>
    <rPh sb="1" eb="2">
      <t>トオ</t>
    </rPh>
    <rPh sb="2" eb="3">
      <t>カワ</t>
    </rPh>
    <phoneticPr fontId="7"/>
  </si>
  <si>
    <t>行合野川</t>
    <rPh sb="0" eb="1">
      <t>コウ</t>
    </rPh>
    <rPh sb="1" eb="2">
      <t>ゴウ</t>
    </rPh>
    <rPh sb="2" eb="3">
      <t>ノ</t>
    </rPh>
    <rPh sb="3" eb="4">
      <t>カワ</t>
    </rPh>
    <phoneticPr fontId="6"/>
  </si>
  <si>
    <t>高原川</t>
    <rPh sb="0" eb="2">
      <t>タカハラ</t>
    </rPh>
    <rPh sb="2" eb="3">
      <t>カワ</t>
    </rPh>
    <phoneticPr fontId="5"/>
  </si>
  <si>
    <t>城原川</t>
    <rPh sb="0" eb="2">
      <t>ジョウハラ</t>
    </rPh>
    <rPh sb="2" eb="3">
      <t>カワ</t>
    </rPh>
    <phoneticPr fontId="5"/>
  </si>
  <si>
    <t>伊岐佐川</t>
    <rPh sb="0" eb="3">
      <t>イキサ</t>
    </rPh>
    <rPh sb="3" eb="4">
      <t>カワ</t>
    </rPh>
    <phoneticPr fontId="5"/>
  </si>
  <si>
    <t>松浦川</t>
    <rPh sb="0" eb="2">
      <t>マツウラ</t>
    </rPh>
    <rPh sb="2" eb="3">
      <t>ガワ</t>
    </rPh>
    <phoneticPr fontId="5"/>
  </si>
  <si>
    <t>今坂川</t>
    <rPh sb="0" eb="2">
      <t>イマサカ</t>
    </rPh>
    <rPh sb="2" eb="3">
      <t>カワ</t>
    </rPh>
    <phoneticPr fontId="5"/>
  </si>
  <si>
    <t>伊万里川</t>
    <rPh sb="0" eb="3">
      <t>イマリ</t>
    </rPh>
    <rPh sb="3" eb="4">
      <t>ガワ</t>
    </rPh>
    <phoneticPr fontId="5"/>
  </si>
  <si>
    <t>古川</t>
    <rPh sb="0" eb="2">
      <t>フルカワ</t>
    </rPh>
    <phoneticPr fontId="5"/>
  </si>
  <si>
    <t>白川川</t>
    <rPh sb="0" eb="2">
      <t>シラカワ</t>
    </rPh>
    <rPh sb="2" eb="3">
      <t>カワ</t>
    </rPh>
    <phoneticPr fontId="4"/>
  </si>
  <si>
    <t>伊岐佐川</t>
    <rPh sb="0" eb="3">
      <t>イキサ</t>
    </rPh>
    <rPh sb="3" eb="4">
      <t>ガワ</t>
    </rPh>
    <phoneticPr fontId="4"/>
  </si>
  <si>
    <t>新川</t>
    <rPh sb="0" eb="2">
      <t>シンカワ</t>
    </rPh>
    <phoneticPr fontId="4"/>
  </si>
  <si>
    <t>晴気川</t>
    <rPh sb="0" eb="2">
      <t>ハルケ</t>
    </rPh>
    <rPh sb="2" eb="3">
      <t>カワ</t>
    </rPh>
    <phoneticPr fontId="6"/>
  </si>
  <si>
    <t>松浦川</t>
    <rPh sb="0" eb="2">
      <t>マツウラ</t>
    </rPh>
    <rPh sb="2" eb="3">
      <t>カワ</t>
    </rPh>
    <phoneticPr fontId="6"/>
  </si>
  <si>
    <t>神水川</t>
    <rPh sb="0" eb="1">
      <t>カミ</t>
    </rPh>
    <rPh sb="1" eb="2">
      <t>ミズ</t>
    </rPh>
    <rPh sb="2" eb="3">
      <t>カワ</t>
    </rPh>
    <phoneticPr fontId="6"/>
  </si>
  <si>
    <t>塩田川</t>
    <rPh sb="0" eb="2">
      <t>シオタ</t>
    </rPh>
    <rPh sb="2" eb="3">
      <t>カワ</t>
    </rPh>
    <phoneticPr fontId="6"/>
  </si>
  <si>
    <t>徳須恵川</t>
    <rPh sb="0" eb="3">
      <t>トクスエ</t>
    </rPh>
    <rPh sb="3" eb="4">
      <t>ガワ</t>
    </rPh>
    <phoneticPr fontId="6"/>
  </si>
  <si>
    <t>六角川</t>
    <rPh sb="0" eb="2">
      <t>ロッカク</t>
    </rPh>
    <rPh sb="2" eb="3">
      <t>ガワ</t>
    </rPh>
    <phoneticPr fontId="5"/>
  </si>
  <si>
    <t>徳須恵川</t>
    <rPh sb="0" eb="3">
      <t>トクスエ</t>
    </rPh>
    <rPh sb="3" eb="4">
      <t>カワ</t>
    </rPh>
    <phoneticPr fontId="5"/>
  </si>
  <si>
    <t>塩田川</t>
    <rPh sb="0" eb="2">
      <t>シオタ</t>
    </rPh>
    <rPh sb="2" eb="3">
      <t>ガワ</t>
    </rPh>
    <phoneticPr fontId="5"/>
  </si>
  <si>
    <t>鹿島川</t>
    <rPh sb="0" eb="2">
      <t>カシマ</t>
    </rPh>
    <rPh sb="2" eb="3">
      <t>カワ</t>
    </rPh>
    <phoneticPr fontId="5"/>
  </si>
  <si>
    <t>厳木川</t>
    <rPh sb="0" eb="2">
      <t>キュウラギ</t>
    </rPh>
    <rPh sb="2" eb="3">
      <t>カワ</t>
    </rPh>
    <phoneticPr fontId="5"/>
  </si>
  <si>
    <t>-</t>
  </si>
  <si>
    <t>吉田川</t>
    <rPh sb="0" eb="2">
      <t>ヨシダ</t>
    </rPh>
    <rPh sb="2" eb="3">
      <t>カワ</t>
    </rPh>
    <phoneticPr fontId="5"/>
  </si>
  <si>
    <t>嘉瀬川</t>
    <rPh sb="0" eb="2">
      <t>カセ</t>
    </rPh>
    <rPh sb="2" eb="3">
      <t>ガワ</t>
    </rPh>
    <phoneticPr fontId="6"/>
  </si>
  <si>
    <t>大木川</t>
    <rPh sb="0" eb="2">
      <t>オオキ</t>
    </rPh>
    <rPh sb="2" eb="3">
      <t>カワ</t>
    </rPh>
    <phoneticPr fontId="6"/>
  </si>
  <si>
    <t>城原川</t>
    <rPh sb="0" eb="1">
      <t>ジョウ</t>
    </rPh>
    <rPh sb="1" eb="2">
      <t>バル</t>
    </rPh>
    <rPh sb="2" eb="3">
      <t>カワ</t>
    </rPh>
    <phoneticPr fontId="6"/>
  </si>
  <si>
    <t>天川</t>
    <rPh sb="0" eb="2">
      <t>アマガワ</t>
    </rPh>
    <phoneticPr fontId="6"/>
  </si>
  <si>
    <t>中樽川</t>
    <rPh sb="0" eb="1">
      <t>ナカ</t>
    </rPh>
    <rPh sb="1" eb="2">
      <t>タル</t>
    </rPh>
    <rPh sb="2" eb="3">
      <t>カワ</t>
    </rPh>
    <phoneticPr fontId="7"/>
  </si>
  <si>
    <t>潮分川</t>
    <rPh sb="0" eb="1">
      <t>シオ</t>
    </rPh>
    <rPh sb="1" eb="2">
      <t>ワ</t>
    </rPh>
    <rPh sb="2" eb="3">
      <t>カワ</t>
    </rPh>
    <phoneticPr fontId="7"/>
  </si>
  <si>
    <t>塩田川</t>
    <rPh sb="0" eb="2">
      <t>シオタ</t>
    </rPh>
    <rPh sb="2" eb="3">
      <t>ガワ</t>
    </rPh>
    <phoneticPr fontId="7"/>
  </si>
  <si>
    <t>野井原川</t>
    <rPh sb="0" eb="1">
      <t>ノ</t>
    </rPh>
    <rPh sb="1" eb="2">
      <t>イ</t>
    </rPh>
    <rPh sb="2" eb="3">
      <t>ハラ</t>
    </rPh>
    <rPh sb="3" eb="4">
      <t>カワ</t>
    </rPh>
    <phoneticPr fontId="7"/>
  </si>
  <si>
    <t>名尾川</t>
    <rPh sb="0" eb="1">
      <t>ナ</t>
    </rPh>
    <rPh sb="1" eb="2">
      <t>オ</t>
    </rPh>
    <rPh sb="2" eb="3">
      <t>カワ</t>
    </rPh>
    <phoneticPr fontId="7"/>
  </si>
  <si>
    <t>納所川</t>
    <rPh sb="0" eb="2">
      <t>ノウソ</t>
    </rPh>
    <rPh sb="2" eb="3">
      <t>カワ</t>
    </rPh>
    <phoneticPr fontId="7"/>
  </si>
  <si>
    <t>里川</t>
    <rPh sb="0" eb="2">
      <t>サトガワ</t>
    </rPh>
    <phoneticPr fontId="7"/>
  </si>
  <si>
    <t>白木川</t>
    <rPh sb="0" eb="2">
      <t>シラキ</t>
    </rPh>
    <rPh sb="2" eb="3">
      <t>カワ</t>
    </rPh>
    <phoneticPr fontId="7"/>
  </si>
  <si>
    <t>城原川</t>
    <rPh sb="0" eb="2">
      <t>ジョウバル</t>
    </rPh>
    <rPh sb="2" eb="3">
      <t>ガワ</t>
    </rPh>
    <phoneticPr fontId="7"/>
  </si>
  <si>
    <t>永瀬川</t>
    <rPh sb="0" eb="2">
      <t>ナガセ</t>
    </rPh>
    <rPh sb="2" eb="3">
      <t>カワ</t>
    </rPh>
    <phoneticPr fontId="7"/>
  </si>
  <si>
    <t>川原川</t>
    <rPh sb="0" eb="2">
      <t>カワハラ</t>
    </rPh>
    <rPh sb="2" eb="3">
      <t>カワ</t>
    </rPh>
    <phoneticPr fontId="7"/>
  </si>
  <si>
    <t>甘久川</t>
    <rPh sb="0" eb="1">
      <t>アマ</t>
    </rPh>
    <rPh sb="1" eb="2">
      <t>ヒサ</t>
    </rPh>
    <rPh sb="2" eb="3">
      <t>カワ</t>
    </rPh>
    <phoneticPr fontId="7"/>
  </si>
  <si>
    <t>惣領分川</t>
  </si>
  <si>
    <t>塩田川</t>
    <rPh sb="0" eb="2">
      <t>シオタ</t>
    </rPh>
    <rPh sb="2" eb="3">
      <t>カワ</t>
    </rPh>
    <phoneticPr fontId="7"/>
  </si>
  <si>
    <t>高原川</t>
    <rPh sb="0" eb="2">
      <t>タカハラ</t>
    </rPh>
    <rPh sb="2" eb="3">
      <t>カワ</t>
    </rPh>
    <phoneticPr fontId="7"/>
  </si>
  <si>
    <t>脇田川</t>
    <rPh sb="0" eb="2">
      <t>ワキタ</t>
    </rPh>
    <rPh sb="2" eb="3">
      <t>ガワ</t>
    </rPh>
    <phoneticPr fontId="7"/>
  </si>
  <si>
    <t>晴気川</t>
    <rPh sb="0" eb="2">
      <t>ハルケ</t>
    </rPh>
    <rPh sb="2" eb="3">
      <t>カワ</t>
    </rPh>
    <phoneticPr fontId="7"/>
  </si>
  <si>
    <t>川原川</t>
    <rPh sb="0" eb="2">
      <t>カワハラ</t>
    </rPh>
    <rPh sb="2" eb="3">
      <t>ガワ</t>
    </rPh>
    <phoneticPr fontId="7"/>
  </si>
  <si>
    <t>徳須恵川</t>
    <rPh sb="0" eb="1">
      <t>トク</t>
    </rPh>
    <rPh sb="1" eb="2">
      <t>ス</t>
    </rPh>
    <rPh sb="2" eb="3">
      <t>メグミ</t>
    </rPh>
    <rPh sb="3" eb="4">
      <t>カワ</t>
    </rPh>
    <phoneticPr fontId="7"/>
  </si>
  <si>
    <t>新川</t>
    <rPh sb="0" eb="2">
      <t>シンカワ</t>
    </rPh>
    <phoneticPr fontId="7"/>
  </si>
  <si>
    <t>山口川</t>
    <rPh sb="0" eb="2">
      <t>ヤマグチ</t>
    </rPh>
    <rPh sb="2" eb="3">
      <t>カワ</t>
    </rPh>
    <phoneticPr fontId="7"/>
  </si>
  <si>
    <t>石田川</t>
    <rPh sb="0" eb="2">
      <t>イシダ</t>
    </rPh>
    <rPh sb="2" eb="3">
      <t>ガワ</t>
    </rPh>
    <phoneticPr fontId="7"/>
  </si>
  <si>
    <t>徳須恵川</t>
    <rPh sb="0" eb="3">
      <t>トクスエ</t>
    </rPh>
    <rPh sb="3" eb="4">
      <t>カワ</t>
    </rPh>
    <phoneticPr fontId="7"/>
  </si>
  <si>
    <t>山留川</t>
    <rPh sb="0" eb="2">
      <t>ヤマドメ</t>
    </rPh>
    <rPh sb="2" eb="3">
      <t>カワ</t>
    </rPh>
    <phoneticPr fontId="7"/>
  </si>
  <si>
    <t>城原川</t>
    <rPh sb="0" eb="2">
      <t>ジョウバル</t>
    </rPh>
    <rPh sb="2" eb="3">
      <t>カワ</t>
    </rPh>
    <phoneticPr fontId="7"/>
  </si>
  <si>
    <t>今出川</t>
    <rPh sb="0" eb="3">
      <t>イマイデガワ</t>
    </rPh>
    <phoneticPr fontId="7"/>
  </si>
  <si>
    <t>平之川</t>
    <rPh sb="0" eb="2">
      <t>ヒラノ</t>
    </rPh>
    <rPh sb="2" eb="3">
      <t>カワ</t>
    </rPh>
    <phoneticPr fontId="7"/>
  </si>
  <si>
    <t>広瀬川</t>
    <rPh sb="0" eb="2">
      <t>ヒロセ</t>
    </rPh>
    <rPh sb="2" eb="3">
      <t>カワ</t>
    </rPh>
    <phoneticPr fontId="7"/>
  </si>
  <si>
    <t>音成</t>
    <rPh sb="0" eb="2">
      <t>オトナリ</t>
    </rPh>
    <phoneticPr fontId="1"/>
  </si>
  <si>
    <t>河川等名</t>
    <rPh sb="0" eb="2">
      <t>カセン</t>
    </rPh>
    <rPh sb="2" eb="3">
      <t>トウ</t>
    </rPh>
    <rPh sb="3" eb="4">
      <t>メイ</t>
    </rPh>
    <phoneticPr fontId="8"/>
  </si>
  <si>
    <t>鹿島海岸</t>
    <rPh sb="0" eb="2">
      <t>カシマ</t>
    </rPh>
    <rPh sb="2" eb="4">
      <t>カイガン</t>
    </rPh>
    <phoneticPr fontId="1"/>
  </si>
  <si>
    <t>東与賀海岸</t>
    <rPh sb="0" eb="3">
      <t>ヒガシヨカ</t>
    </rPh>
    <rPh sb="3" eb="5">
      <t>カイガン</t>
    </rPh>
    <phoneticPr fontId="1"/>
  </si>
  <si>
    <t>芦刈海岸</t>
    <rPh sb="0" eb="2">
      <t>アシカリ</t>
    </rPh>
    <rPh sb="2" eb="4">
      <t>カイガン</t>
    </rPh>
    <phoneticPr fontId="1"/>
  </si>
  <si>
    <t>海岸</t>
    <rPh sb="0" eb="2">
      <t>カイガン</t>
    </rPh>
    <phoneticPr fontId="8"/>
  </si>
  <si>
    <t>高潮対策</t>
    <rPh sb="0" eb="2">
      <t>タカシオ</t>
    </rPh>
    <rPh sb="2" eb="4">
      <t>タイサク</t>
    </rPh>
    <phoneticPr fontId="8"/>
  </si>
  <si>
    <t>浸水対策</t>
    <rPh sb="0" eb="2">
      <t>シンスイ</t>
    </rPh>
    <rPh sb="2" eb="4">
      <t>タイサク</t>
    </rPh>
    <phoneticPr fontId="8"/>
  </si>
  <si>
    <t>地区名</t>
    <rPh sb="0" eb="3">
      <t>チクメイメイ</t>
    </rPh>
    <phoneticPr fontId="8"/>
  </si>
  <si>
    <t>排水区等名</t>
    <rPh sb="0" eb="2">
      <t>ハイスイ</t>
    </rPh>
    <rPh sb="2" eb="3">
      <t>ク</t>
    </rPh>
    <rPh sb="3" eb="4">
      <t>トウ</t>
    </rPh>
    <rPh sb="4" eb="5">
      <t>メイ</t>
    </rPh>
    <phoneticPr fontId="8"/>
  </si>
  <si>
    <t>公共下水道</t>
    <rPh sb="0" eb="2">
      <t>コウキョウ</t>
    </rPh>
    <rPh sb="2" eb="5">
      <t>ゲスイドウ</t>
    </rPh>
    <phoneticPr fontId="8"/>
  </si>
  <si>
    <t>佐賀江第4排水区</t>
    <phoneticPr fontId="8"/>
  </si>
  <si>
    <t>2019年度～2022年度</t>
    <rPh sb="4" eb="6">
      <t>ネンド</t>
    </rPh>
    <rPh sb="11" eb="12">
      <t>ネン</t>
    </rPh>
    <rPh sb="12" eb="13">
      <t>ド</t>
    </rPh>
    <phoneticPr fontId="1"/>
  </si>
  <si>
    <t>本庄江排水区</t>
    <phoneticPr fontId="8"/>
  </si>
  <si>
    <t>尼寺排水区</t>
    <phoneticPr fontId="8"/>
  </si>
  <si>
    <t>赤川排水区</t>
    <rPh sb="0" eb="2">
      <t>アカガワ</t>
    </rPh>
    <rPh sb="2" eb="4">
      <t>ハイスイ</t>
    </rPh>
    <rPh sb="4" eb="5">
      <t>ク</t>
    </rPh>
    <phoneticPr fontId="8"/>
  </si>
  <si>
    <t>外濠排水区</t>
    <rPh sb="0" eb="2">
      <t>ソトボリ</t>
    </rPh>
    <rPh sb="2" eb="4">
      <t>ハイスイ</t>
    </rPh>
    <rPh sb="4" eb="5">
      <t>ク</t>
    </rPh>
    <phoneticPr fontId="8"/>
  </si>
  <si>
    <t>2019年度～2020年度</t>
    <rPh sb="4" eb="6">
      <t>ネンド</t>
    </rPh>
    <rPh sb="11" eb="12">
      <t>ネン</t>
    </rPh>
    <rPh sb="12" eb="13">
      <t>ド</t>
    </rPh>
    <phoneticPr fontId="1"/>
  </si>
  <si>
    <t>鏡排水区</t>
    <rPh sb="0" eb="1">
      <t>カガミ</t>
    </rPh>
    <rPh sb="1" eb="3">
      <t>ハイスイ</t>
    </rPh>
    <rPh sb="3" eb="4">
      <t>ク</t>
    </rPh>
    <phoneticPr fontId="8"/>
  </si>
  <si>
    <t>養母田排水区</t>
    <rPh sb="0" eb="3">
      <t>ヤブタ</t>
    </rPh>
    <rPh sb="3" eb="5">
      <t>ハイスイ</t>
    </rPh>
    <rPh sb="5" eb="6">
      <t>ク</t>
    </rPh>
    <phoneticPr fontId="8"/>
  </si>
  <si>
    <t>西田川排水区</t>
    <rPh sb="0" eb="2">
      <t>ニシダ</t>
    </rPh>
    <rPh sb="2" eb="3">
      <t>カワ</t>
    </rPh>
    <rPh sb="3" eb="5">
      <t>ハイスイ</t>
    </rPh>
    <rPh sb="5" eb="6">
      <t>ク</t>
    </rPh>
    <phoneticPr fontId="8"/>
  </si>
  <si>
    <t>牧島排水区</t>
    <rPh sb="0" eb="2">
      <t>マキシマ</t>
    </rPh>
    <rPh sb="2" eb="4">
      <t>ハイスイ</t>
    </rPh>
    <rPh sb="4" eb="5">
      <t>ク</t>
    </rPh>
    <phoneticPr fontId="8"/>
  </si>
  <si>
    <t>2019年度～2019年度</t>
    <rPh sb="4" eb="6">
      <t>ネンド</t>
    </rPh>
    <rPh sb="11" eb="12">
      <t>ネン</t>
    </rPh>
    <rPh sb="12" eb="13">
      <t>ド</t>
    </rPh>
    <phoneticPr fontId="1"/>
  </si>
  <si>
    <t>西牟田排水区</t>
    <rPh sb="0" eb="3">
      <t>ニシムタ</t>
    </rPh>
    <rPh sb="3" eb="5">
      <t>ハイスイ</t>
    </rPh>
    <rPh sb="5" eb="6">
      <t>ク</t>
    </rPh>
    <phoneticPr fontId="8"/>
  </si>
  <si>
    <t>多々良川右岸排水区</t>
    <rPh sb="0" eb="3">
      <t>タタラ</t>
    </rPh>
    <rPh sb="3" eb="4">
      <t>ガワ</t>
    </rPh>
    <rPh sb="4" eb="6">
      <t>ウガン</t>
    </rPh>
    <rPh sb="6" eb="8">
      <t>ハイスイ</t>
    </rPh>
    <rPh sb="8" eb="9">
      <t>ク</t>
    </rPh>
    <phoneticPr fontId="8"/>
  </si>
  <si>
    <t>2019年度～2021年度</t>
    <rPh sb="4" eb="6">
      <t>ネンド</t>
    </rPh>
    <rPh sb="11" eb="12">
      <t>ネン</t>
    </rPh>
    <rPh sb="12" eb="13">
      <t>ド</t>
    </rPh>
    <phoneticPr fontId="1"/>
  </si>
  <si>
    <t>南舟津排水区</t>
    <rPh sb="0" eb="3">
      <t>ミナミフナツ</t>
    </rPh>
    <rPh sb="3" eb="5">
      <t>ハイスイ</t>
    </rPh>
    <rPh sb="5" eb="6">
      <t>ク</t>
    </rPh>
    <phoneticPr fontId="8"/>
  </si>
  <si>
    <t>佐賀処理区</t>
    <rPh sb="0" eb="2">
      <t>サガ</t>
    </rPh>
    <rPh sb="2" eb="4">
      <t>ショリ</t>
    </rPh>
    <rPh sb="4" eb="5">
      <t>ク</t>
    </rPh>
    <phoneticPr fontId="8"/>
  </si>
  <si>
    <t>処理場、ポンプ場</t>
    <rPh sb="0" eb="3">
      <t>ショリジョウ</t>
    </rPh>
    <rPh sb="7" eb="8">
      <t>ジョウ</t>
    </rPh>
    <phoneticPr fontId="8"/>
  </si>
  <si>
    <t>耐震化(施設)</t>
    <rPh sb="4" eb="6">
      <t>シセツ</t>
    </rPh>
    <phoneticPr fontId="8"/>
  </si>
  <si>
    <t>相知処理区</t>
    <rPh sb="0" eb="2">
      <t>オウチ</t>
    </rPh>
    <rPh sb="2" eb="4">
      <t>ショリ</t>
    </rPh>
    <rPh sb="4" eb="5">
      <t>ク</t>
    </rPh>
    <phoneticPr fontId="8"/>
  </si>
  <si>
    <t>処理場</t>
    <rPh sb="0" eb="3">
      <t>ショリジョウ</t>
    </rPh>
    <phoneticPr fontId="8"/>
  </si>
  <si>
    <t>鳥栖処理区</t>
    <rPh sb="0" eb="4">
      <t>トスショリ</t>
    </rPh>
    <rPh sb="4" eb="5">
      <t>ク</t>
    </rPh>
    <phoneticPr fontId="8"/>
  </si>
  <si>
    <t>伊万里処理区</t>
    <rPh sb="0" eb="3">
      <t>イマリ</t>
    </rPh>
    <rPh sb="3" eb="5">
      <t>ショリ</t>
    </rPh>
    <rPh sb="5" eb="6">
      <t>ク</t>
    </rPh>
    <phoneticPr fontId="8"/>
  </si>
  <si>
    <t>鹿島処理区</t>
    <rPh sb="0" eb="2">
      <t>カシマ</t>
    </rPh>
    <rPh sb="2" eb="4">
      <t>ショリ</t>
    </rPh>
    <rPh sb="4" eb="5">
      <t>ク</t>
    </rPh>
    <phoneticPr fontId="8"/>
  </si>
  <si>
    <t>中牟田排水区</t>
    <rPh sb="0" eb="3">
      <t>ナカムタ</t>
    </rPh>
    <rPh sb="3" eb="5">
      <t>ハイスイ</t>
    </rPh>
    <rPh sb="5" eb="6">
      <t>ク</t>
    </rPh>
    <phoneticPr fontId="8"/>
  </si>
  <si>
    <t>ポンプ場</t>
    <rPh sb="3" eb="4">
      <t>ジョウ</t>
    </rPh>
    <phoneticPr fontId="8"/>
  </si>
  <si>
    <t>中村排水区</t>
    <rPh sb="0" eb="2">
      <t>ナカムラ</t>
    </rPh>
    <rPh sb="2" eb="4">
      <t>ハイスイ</t>
    </rPh>
    <rPh sb="4" eb="5">
      <t>ク</t>
    </rPh>
    <phoneticPr fontId="8"/>
  </si>
  <si>
    <t>2022年度～2022年度</t>
    <rPh sb="4" eb="6">
      <t>ネンド</t>
    </rPh>
    <rPh sb="11" eb="12">
      <t>ネン</t>
    </rPh>
    <rPh sb="12" eb="13">
      <t>ド</t>
    </rPh>
    <phoneticPr fontId="1"/>
  </si>
  <si>
    <t>三田川処理区</t>
    <rPh sb="0" eb="3">
      <t>ミタガワ</t>
    </rPh>
    <rPh sb="3" eb="5">
      <t>ショリ</t>
    </rPh>
    <rPh sb="5" eb="6">
      <t>ク</t>
    </rPh>
    <phoneticPr fontId="8"/>
  </si>
  <si>
    <t>耐震化(管路)</t>
    <rPh sb="4" eb="6">
      <t>カンロ</t>
    </rPh>
    <phoneticPr fontId="8"/>
  </si>
  <si>
    <t>唐津処理区</t>
    <rPh sb="0" eb="2">
      <t>カラツ</t>
    </rPh>
    <rPh sb="2" eb="4">
      <t>ショリ</t>
    </rPh>
    <rPh sb="4" eb="5">
      <t>ク</t>
    </rPh>
    <phoneticPr fontId="8"/>
  </si>
  <si>
    <t>改築(施設)</t>
    <rPh sb="0" eb="2">
      <t>カイチク</t>
    </rPh>
    <rPh sb="3" eb="5">
      <t>シセツ</t>
    </rPh>
    <phoneticPr fontId="8"/>
  </si>
  <si>
    <t>浜玉処理区</t>
    <rPh sb="0" eb="1">
      <t>ハマ</t>
    </rPh>
    <rPh sb="1" eb="2">
      <t>タマ</t>
    </rPh>
    <rPh sb="2" eb="4">
      <t>ショリ</t>
    </rPh>
    <rPh sb="4" eb="5">
      <t>ク</t>
    </rPh>
    <phoneticPr fontId="8"/>
  </si>
  <si>
    <t>徳須恵処理区</t>
    <rPh sb="0" eb="1">
      <t>トク</t>
    </rPh>
    <rPh sb="1" eb="3">
      <t>スエ</t>
    </rPh>
    <rPh sb="3" eb="5">
      <t>ショリ</t>
    </rPh>
    <rPh sb="5" eb="6">
      <t>ク</t>
    </rPh>
    <phoneticPr fontId="8"/>
  </si>
  <si>
    <t>大江第1排水区</t>
    <rPh sb="0" eb="2">
      <t>オオエ</t>
    </rPh>
    <rPh sb="2" eb="3">
      <t>ダイ</t>
    </rPh>
    <rPh sb="4" eb="6">
      <t>ハイスイ</t>
    </rPh>
    <rPh sb="6" eb="7">
      <t>ク</t>
    </rPh>
    <phoneticPr fontId="8"/>
  </si>
  <si>
    <t>大坪排水区</t>
    <rPh sb="0" eb="2">
      <t>オオツボ</t>
    </rPh>
    <rPh sb="2" eb="4">
      <t>ハイスイ</t>
    </rPh>
    <rPh sb="4" eb="5">
      <t>ク</t>
    </rPh>
    <phoneticPr fontId="8"/>
  </si>
  <si>
    <t>武雄市</t>
    <rPh sb="0" eb="3">
      <t>タケオシ</t>
    </rPh>
    <phoneticPr fontId="8"/>
  </si>
  <si>
    <t>武雄処理区</t>
    <rPh sb="0" eb="2">
      <t>タケオ</t>
    </rPh>
    <rPh sb="2" eb="4">
      <t>ショリ</t>
    </rPh>
    <rPh sb="4" eb="5">
      <t>ク</t>
    </rPh>
    <phoneticPr fontId="8"/>
  </si>
  <si>
    <t>2021年度～2022年度</t>
    <rPh sb="4" eb="6">
      <t>ネンド</t>
    </rPh>
    <rPh sb="11" eb="12">
      <t>ネン</t>
    </rPh>
    <rPh sb="12" eb="13">
      <t>ド</t>
    </rPh>
    <phoneticPr fontId="1"/>
  </si>
  <si>
    <t>鹿島市</t>
    <rPh sb="0" eb="3">
      <t>カシマシ</t>
    </rPh>
    <phoneticPr fontId="8"/>
  </si>
  <si>
    <t>小城市</t>
    <rPh sb="0" eb="3">
      <t>オギシ</t>
    </rPh>
    <phoneticPr fontId="8"/>
  </si>
  <si>
    <t>清水・原田処理区</t>
    <rPh sb="0" eb="2">
      <t>キヨミズ</t>
    </rPh>
    <rPh sb="3" eb="5">
      <t>ハラダ</t>
    </rPh>
    <rPh sb="5" eb="7">
      <t>ショリ</t>
    </rPh>
    <rPh sb="7" eb="8">
      <t>ク</t>
    </rPh>
    <phoneticPr fontId="8"/>
  </si>
  <si>
    <t>牛津処理区</t>
    <rPh sb="0" eb="2">
      <t>ウシヅ</t>
    </rPh>
    <rPh sb="2" eb="4">
      <t>ショリ</t>
    </rPh>
    <rPh sb="4" eb="5">
      <t>ク</t>
    </rPh>
    <phoneticPr fontId="8"/>
  </si>
  <si>
    <t>三日月処理区</t>
    <rPh sb="0" eb="3">
      <t>ミカヅキ</t>
    </rPh>
    <rPh sb="3" eb="5">
      <t>ショリ</t>
    </rPh>
    <rPh sb="5" eb="6">
      <t>ク</t>
    </rPh>
    <phoneticPr fontId="8"/>
  </si>
  <si>
    <t>芦刈処理区</t>
    <rPh sb="0" eb="2">
      <t>アシカリ</t>
    </rPh>
    <rPh sb="2" eb="4">
      <t>ショリ</t>
    </rPh>
    <rPh sb="4" eb="5">
      <t>ク</t>
    </rPh>
    <phoneticPr fontId="8"/>
  </si>
  <si>
    <t>嬉野市</t>
    <rPh sb="0" eb="3">
      <t>ウレシノシ</t>
    </rPh>
    <phoneticPr fontId="8"/>
  </si>
  <si>
    <t>嬉野処理区</t>
    <rPh sb="0" eb="2">
      <t>ウレシノ</t>
    </rPh>
    <rPh sb="2" eb="4">
      <t>ショリ</t>
    </rPh>
    <rPh sb="4" eb="5">
      <t>ク</t>
    </rPh>
    <phoneticPr fontId="8"/>
  </si>
  <si>
    <t>神埼処理区</t>
    <rPh sb="0" eb="2">
      <t>カンザキ</t>
    </rPh>
    <rPh sb="2" eb="4">
      <t>ショリ</t>
    </rPh>
    <rPh sb="4" eb="5">
      <t>ク</t>
    </rPh>
    <phoneticPr fontId="8"/>
  </si>
  <si>
    <t>吉野ヶ里町</t>
    <rPh sb="0" eb="5">
      <t>ヨシノガリチョウ</t>
    </rPh>
    <phoneticPr fontId="8"/>
  </si>
  <si>
    <t>基山町</t>
    <rPh sb="0" eb="3">
      <t>キヤマチョウ</t>
    </rPh>
    <phoneticPr fontId="8"/>
  </si>
  <si>
    <t>高島処理区</t>
    <rPh sb="0" eb="2">
      <t>タカシマ</t>
    </rPh>
    <rPh sb="2" eb="4">
      <t>ショリ</t>
    </rPh>
    <rPh sb="4" eb="5">
      <t>ク</t>
    </rPh>
    <phoneticPr fontId="8"/>
  </si>
  <si>
    <t>2020年度～2021年度</t>
    <rPh sb="4" eb="6">
      <t>ネンド</t>
    </rPh>
    <rPh sb="11" eb="12">
      <t>ネン</t>
    </rPh>
    <rPh sb="12" eb="13">
      <t>ド</t>
    </rPh>
    <phoneticPr fontId="1"/>
  </si>
  <si>
    <t>みやき町</t>
    <rPh sb="3" eb="4">
      <t>チョウ</t>
    </rPh>
    <phoneticPr fontId="8"/>
  </si>
  <si>
    <t>北茂安処理区</t>
    <rPh sb="0" eb="3">
      <t>キタシゲヤス</t>
    </rPh>
    <rPh sb="3" eb="5">
      <t>ショリ</t>
    </rPh>
    <rPh sb="5" eb="6">
      <t>ク</t>
    </rPh>
    <phoneticPr fontId="8"/>
  </si>
  <si>
    <t>玄海町</t>
    <rPh sb="0" eb="3">
      <t>ゲンカイチョウ</t>
    </rPh>
    <phoneticPr fontId="8"/>
  </si>
  <si>
    <t>南部処理区</t>
    <rPh sb="0" eb="2">
      <t>ナンブ</t>
    </rPh>
    <rPh sb="2" eb="4">
      <t>ショリ</t>
    </rPh>
    <rPh sb="4" eb="5">
      <t>ク</t>
    </rPh>
    <phoneticPr fontId="8"/>
  </si>
  <si>
    <t>北部処理区</t>
    <rPh sb="0" eb="2">
      <t>ホクブ</t>
    </rPh>
    <rPh sb="2" eb="4">
      <t>ショリ</t>
    </rPh>
    <rPh sb="4" eb="5">
      <t>ク</t>
    </rPh>
    <phoneticPr fontId="8"/>
  </si>
  <si>
    <t>有田町</t>
    <rPh sb="0" eb="3">
      <t>アリタチョウ</t>
    </rPh>
    <phoneticPr fontId="8"/>
  </si>
  <si>
    <t>有田処理区</t>
    <rPh sb="0" eb="2">
      <t>アリタ</t>
    </rPh>
    <rPh sb="2" eb="4">
      <t>ショリ</t>
    </rPh>
    <rPh sb="4" eb="5">
      <t>ク</t>
    </rPh>
    <phoneticPr fontId="8"/>
  </si>
  <si>
    <t>江北町</t>
    <rPh sb="0" eb="2">
      <t>コウホク</t>
    </rPh>
    <rPh sb="2" eb="3">
      <t>チョウ</t>
    </rPh>
    <phoneticPr fontId="8"/>
  </si>
  <si>
    <t>江北処理区</t>
    <rPh sb="0" eb="2">
      <t>コウホク</t>
    </rPh>
    <rPh sb="2" eb="4">
      <t>ショリ</t>
    </rPh>
    <rPh sb="4" eb="5">
      <t>ク</t>
    </rPh>
    <phoneticPr fontId="8"/>
  </si>
  <si>
    <t>処理場、ポンプ場、真空スーテーション</t>
    <rPh sb="0" eb="3">
      <t>ショリジョウ</t>
    </rPh>
    <rPh sb="7" eb="8">
      <t>ジョウ</t>
    </rPh>
    <rPh sb="9" eb="11">
      <t>シンクウ</t>
    </rPh>
    <phoneticPr fontId="8"/>
  </si>
  <si>
    <t>白石町</t>
    <rPh sb="0" eb="3">
      <t>シロイシチョウ</t>
    </rPh>
    <phoneticPr fontId="8"/>
  </si>
  <si>
    <t>白石処理区</t>
    <rPh sb="0" eb="2">
      <t>シロイシ</t>
    </rPh>
    <rPh sb="2" eb="4">
      <t>ショリ</t>
    </rPh>
    <rPh sb="4" eb="5">
      <t>ク</t>
    </rPh>
    <phoneticPr fontId="8"/>
  </si>
  <si>
    <t>改築(管路)</t>
    <rPh sb="0" eb="2">
      <t>カイチク</t>
    </rPh>
    <rPh sb="3" eb="5">
      <t>カンロ</t>
    </rPh>
    <phoneticPr fontId="8"/>
  </si>
  <si>
    <t>富岡排水区</t>
    <rPh sb="0" eb="2">
      <t>トミオカ</t>
    </rPh>
    <rPh sb="2" eb="4">
      <t>ハイスイ</t>
    </rPh>
    <rPh sb="4" eb="5">
      <t>ク</t>
    </rPh>
    <phoneticPr fontId="8"/>
  </si>
  <si>
    <t>マンホールポンプ</t>
    <phoneticPr fontId="8"/>
  </si>
  <si>
    <t>唐津市</t>
    <rPh sb="0" eb="3">
      <t>カラツシ</t>
    </rPh>
    <phoneticPr fontId="8"/>
  </si>
  <si>
    <t>未普及対策</t>
    <rPh sb="0" eb="3">
      <t>ミフキュウ</t>
    </rPh>
    <rPh sb="3" eb="5">
      <t>タイサク</t>
    </rPh>
    <phoneticPr fontId="8"/>
  </si>
  <si>
    <t>呼子処理区</t>
    <rPh sb="0" eb="2">
      <t>ヨブコ</t>
    </rPh>
    <rPh sb="2" eb="4">
      <t>ショリ</t>
    </rPh>
    <rPh sb="4" eb="5">
      <t>ク</t>
    </rPh>
    <phoneticPr fontId="8"/>
  </si>
  <si>
    <t>名護屋処理区</t>
    <rPh sb="0" eb="3">
      <t>ナゴヤ</t>
    </rPh>
    <rPh sb="3" eb="5">
      <t>ショリ</t>
    </rPh>
    <rPh sb="5" eb="6">
      <t>ク</t>
    </rPh>
    <phoneticPr fontId="8"/>
  </si>
  <si>
    <t>多久市</t>
    <rPh sb="0" eb="3">
      <t>タクシ</t>
    </rPh>
    <phoneticPr fontId="8"/>
  </si>
  <si>
    <t>多久処理区</t>
    <rPh sb="0" eb="2">
      <t>タク</t>
    </rPh>
    <rPh sb="2" eb="4">
      <t>ショリ</t>
    </rPh>
    <rPh sb="4" eb="5">
      <t>ク</t>
    </rPh>
    <phoneticPr fontId="8"/>
  </si>
  <si>
    <t>吉野ヶ里町</t>
    <rPh sb="0" eb="4">
      <t>ヨシノガリ</t>
    </rPh>
    <rPh sb="4" eb="5">
      <t>チョウ</t>
    </rPh>
    <phoneticPr fontId="8"/>
  </si>
  <si>
    <t>宝満川処理区</t>
    <rPh sb="0" eb="2">
      <t>ホウマン</t>
    </rPh>
    <rPh sb="2" eb="3">
      <t>ガワ</t>
    </rPh>
    <rPh sb="3" eb="5">
      <t>ショリ</t>
    </rPh>
    <rPh sb="5" eb="6">
      <t>ク</t>
    </rPh>
    <phoneticPr fontId="8"/>
  </si>
  <si>
    <t>北茂安処理区、中原処理区</t>
    <rPh sb="0" eb="3">
      <t>キタシゲヤス</t>
    </rPh>
    <rPh sb="3" eb="5">
      <t>ショリ</t>
    </rPh>
    <rPh sb="5" eb="6">
      <t>ク</t>
    </rPh>
    <rPh sb="7" eb="9">
      <t>ナカハラ</t>
    </rPh>
    <rPh sb="9" eb="11">
      <t>ショリ</t>
    </rPh>
    <rPh sb="11" eb="12">
      <t>ク</t>
    </rPh>
    <phoneticPr fontId="8"/>
  </si>
  <si>
    <t>江北処理区</t>
    <rPh sb="0" eb="2">
      <t>コウホク</t>
    </rPh>
    <rPh sb="2" eb="5">
      <t>ショリク</t>
    </rPh>
    <phoneticPr fontId="8"/>
  </si>
  <si>
    <t>し尿処理施設</t>
    <rPh sb="1" eb="2">
      <t>ニョウ</t>
    </rPh>
    <rPh sb="2" eb="4">
      <t>ショリ</t>
    </rPh>
    <rPh sb="4" eb="6">
      <t>シセツ</t>
    </rPh>
    <phoneticPr fontId="8"/>
  </si>
  <si>
    <t>広域化</t>
    <rPh sb="0" eb="3">
      <t>コウイキカ</t>
    </rPh>
    <phoneticPr fontId="8"/>
  </si>
  <si>
    <t>農業集落排水施設、し尿処理施設</t>
    <rPh sb="0" eb="2">
      <t>ノウギョウ</t>
    </rPh>
    <rPh sb="2" eb="4">
      <t>シュウラク</t>
    </rPh>
    <rPh sb="4" eb="6">
      <t>ハイスイ</t>
    </rPh>
    <rPh sb="6" eb="8">
      <t>シセツ</t>
    </rPh>
    <rPh sb="10" eb="11">
      <t>ニョウ</t>
    </rPh>
    <rPh sb="11" eb="13">
      <t>ショリ</t>
    </rPh>
    <rPh sb="13" eb="15">
      <t>シセツ</t>
    </rPh>
    <phoneticPr fontId="8"/>
  </si>
  <si>
    <t>汚泥処理施設</t>
    <rPh sb="0" eb="4">
      <t>オデイショリ</t>
    </rPh>
    <rPh sb="4" eb="6">
      <t>シセツ</t>
    </rPh>
    <phoneticPr fontId="8"/>
  </si>
  <si>
    <t>2020年度～2020年度</t>
    <rPh sb="4" eb="6">
      <t>ネンド</t>
    </rPh>
    <rPh sb="11" eb="12">
      <t>ネン</t>
    </rPh>
    <rPh sb="12" eb="13">
      <t>ド</t>
    </rPh>
    <phoneticPr fontId="1"/>
  </si>
  <si>
    <t>農業集落排水施設</t>
    <rPh sb="0" eb="2">
      <t>ノウギョウ</t>
    </rPh>
    <rPh sb="2" eb="4">
      <t>シュウラク</t>
    </rPh>
    <rPh sb="4" eb="6">
      <t>ハイスイ</t>
    </rPh>
    <rPh sb="6" eb="8">
      <t>シセツ</t>
    </rPh>
    <phoneticPr fontId="8"/>
  </si>
  <si>
    <t>圧送管二条化</t>
    <rPh sb="0" eb="2">
      <t>アッソウ</t>
    </rPh>
    <rPh sb="2" eb="3">
      <t>カン</t>
    </rPh>
    <rPh sb="3" eb="5">
      <t>ニジョウ</t>
    </rPh>
    <rPh sb="5" eb="6">
      <t>カ</t>
    </rPh>
    <phoneticPr fontId="8"/>
  </si>
  <si>
    <t>2020年度～2022年度</t>
    <rPh sb="4" eb="6">
      <t>ネンド</t>
    </rPh>
    <rPh sb="11" eb="12">
      <t>ネン</t>
    </rPh>
    <rPh sb="12" eb="13">
      <t>ド</t>
    </rPh>
    <phoneticPr fontId="1"/>
  </si>
  <si>
    <t>下水資源活用</t>
    <rPh sb="0" eb="2">
      <t>ゲスイ</t>
    </rPh>
    <rPh sb="2" eb="4">
      <t>シゲン</t>
    </rPh>
    <rPh sb="4" eb="6">
      <t>カツヨウ</t>
    </rPh>
    <phoneticPr fontId="8"/>
  </si>
  <si>
    <t>農業集落排水</t>
    <rPh sb="0" eb="2">
      <t>ノウギョウ</t>
    </rPh>
    <rPh sb="2" eb="4">
      <t>シュウラク</t>
    </rPh>
    <rPh sb="4" eb="6">
      <t>ハイスイ</t>
    </rPh>
    <phoneticPr fontId="8"/>
  </si>
  <si>
    <t>蓮池</t>
    <rPh sb="0" eb="2">
      <t>ハスイケ</t>
    </rPh>
    <phoneticPr fontId="8"/>
  </si>
  <si>
    <t>蓮池地区農業集落排水処理施設</t>
  </si>
  <si>
    <t>改築(施設・管路)</t>
    <rPh sb="0" eb="2">
      <t>カイチク</t>
    </rPh>
    <rPh sb="3" eb="5">
      <t>シセツ</t>
    </rPh>
    <rPh sb="6" eb="8">
      <t>カンロ</t>
    </rPh>
    <phoneticPr fontId="8"/>
  </si>
  <si>
    <t>一</t>
    <rPh sb="0" eb="1">
      <t>１</t>
    </rPh>
    <phoneticPr fontId="8"/>
  </si>
  <si>
    <t>式</t>
    <rPh sb="0" eb="1">
      <t>シキ</t>
    </rPh>
    <phoneticPr fontId="8"/>
  </si>
  <si>
    <t>2021年度</t>
    <rPh sb="4" eb="5">
      <t>ネン</t>
    </rPh>
    <rPh sb="5" eb="6">
      <t>ド</t>
    </rPh>
    <phoneticPr fontId="1"/>
  </si>
  <si>
    <t>後川内</t>
    <rPh sb="0" eb="1">
      <t>ウシ</t>
    </rPh>
    <rPh sb="1" eb="3">
      <t>カワウチ</t>
    </rPh>
    <phoneticPr fontId="8"/>
  </si>
  <si>
    <t>後川内農業集落排水処理施設</t>
    <phoneticPr fontId="8"/>
  </si>
  <si>
    <t>志気</t>
    <rPh sb="0" eb="1">
      <t>ココロザシ</t>
    </rPh>
    <rPh sb="1" eb="2">
      <t>キ</t>
    </rPh>
    <phoneticPr fontId="8"/>
  </si>
  <si>
    <t>志気農業集落排水処理施設</t>
    <phoneticPr fontId="8"/>
  </si>
  <si>
    <t>竹古場</t>
    <rPh sb="0" eb="1">
      <t>タケ</t>
    </rPh>
    <rPh sb="1" eb="2">
      <t>フル</t>
    </rPh>
    <rPh sb="2" eb="3">
      <t>バ</t>
    </rPh>
    <phoneticPr fontId="8"/>
  </si>
  <si>
    <t>唐ノ川農業集落排水処理施設</t>
    <phoneticPr fontId="8"/>
  </si>
  <si>
    <t>七山中央</t>
    <rPh sb="0" eb="2">
      <t>ナナヤマ</t>
    </rPh>
    <rPh sb="2" eb="4">
      <t>チュウオウ</t>
    </rPh>
    <phoneticPr fontId="8"/>
  </si>
  <si>
    <t>七山農業集落排水処理施設</t>
    <phoneticPr fontId="8"/>
  </si>
  <si>
    <t>相賀</t>
    <rPh sb="0" eb="2">
      <t>オウガ</t>
    </rPh>
    <phoneticPr fontId="8"/>
  </si>
  <si>
    <t>相賀農業集落排水処理施設</t>
    <phoneticPr fontId="8"/>
  </si>
  <si>
    <t>納所</t>
    <rPh sb="0" eb="2">
      <t>ノウソ</t>
    </rPh>
    <phoneticPr fontId="8"/>
  </si>
  <si>
    <t>納所地区農業集落排水施設</t>
    <phoneticPr fontId="10"/>
  </si>
  <si>
    <t>宿</t>
    <rPh sb="0" eb="1">
      <t>シュク</t>
    </rPh>
    <phoneticPr fontId="8"/>
  </si>
  <si>
    <t>宿地区農業集落排水施設</t>
  </si>
  <si>
    <t>立野川内</t>
    <rPh sb="0" eb="2">
      <t>タテノ</t>
    </rPh>
    <rPh sb="2" eb="3">
      <t>カワ</t>
    </rPh>
    <rPh sb="3" eb="4">
      <t>ウチ</t>
    </rPh>
    <phoneticPr fontId="8"/>
  </si>
  <si>
    <t>立野川内地区浄化センター</t>
    <phoneticPr fontId="8"/>
  </si>
  <si>
    <t>三間坂</t>
    <rPh sb="0" eb="3">
      <t>ミマサカ</t>
    </rPh>
    <phoneticPr fontId="8"/>
  </si>
  <si>
    <t>三間坂地区浄化センター</t>
    <phoneticPr fontId="8"/>
  </si>
  <si>
    <t>橋下</t>
    <rPh sb="0" eb="1">
      <t>ハシ</t>
    </rPh>
    <rPh sb="1" eb="2">
      <t>シモ</t>
    </rPh>
    <phoneticPr fontId="8"/>
  </si>
  <si>
    <t>橋下地区浄化センター</t>
    <phoneticPr fontId="8"/>
  </si>
  <si>
    <t>宮野</t>
    <rPh sb="0" eb="2">
      <t>ミヤノ</t>
    </rPh>
    <phoneticPr fontId="8"/>
  </si>
  <si>
    <t>宮野地区浄化センター</t>
    <rPh sb="0" eb="2">
      <t>ミヤノ</t>
    </rPh>
    <rPh sb="2" eb="4">
      <t>チク</t>
    </rPh>
    <rPh sb="4" eb="6">
      <t>ジョウカ</t>
    </rPh>
    <phoneticPr fontId="10"/>
  </si>
  <si>
    <t>鳥海</t>
    <rPh sb="0" eb="2">
      <t>トリウミ</t>
    </rPh>
    <phoneticPr fontId="8"/>
  </si>
  <si>
    <t>鳥海地区浄化センター</t>
    <rPh sb="0" eb="1">
      <t>トリ</t>
    </rPh>
    <rPh sb="1" eb="2">
      <t>ウミ</t>
    </rPh>
    <rPh sb="2" eb="4">
      <t>チク</t>
    </rPh>
    <rPh sb="4" eb="6">
      <t>ジョウカ</t>
    </rPh>
    <phoneticPr fontId="10"/>
  </si>
  <si>
    <t>大野</t>
    <rPh sb="0" eb="2">
      <t>オオノ</t>
    </rPh>
    <phoneticPr fontId="8"/>
  </si>
  <si>
    <t>大野地区浄化センター</t>
    <rPh sb="0" eb="2">
      <t>オオノ</t>
    </rPh>
    <rPh sb="2" eb="4">
      <t>チク</t>
    </rPh>
    <rPh sb="4" eb="6">
      <t>ジョウカ</t>
    </rPh>
    <phoneticPr fontId="10"/>
  </si>
  <si>
    <t>小城市</t>
    <rPh sb="0" eb="2">
      <t>オギ</t>
    </rPh>
    <rPh sb="2" eb="3">
      <t>シ</t>
    </rPh>
    <phoneticPr fontId="8"/>
  </si>
  <si>
    <t>砥川</t>
    <rPh sb="0" eb="2">
      <t>トガワ</t>
    </rPh>
    <phoneticPr fontId="8"/>
  </si>
  <si>
    <t>砥川浄化センター</t>
  </si>
  <si>
    <t>織島</t>
    <rPh sb="0" eb="2">
      <t>オリシマ</t>
    </rPh>
    <phoneticPr fontId="8"/>
  </si>
  <si>
    <t>織島浄化センター</t>
  </si>
  <si>
    <t>堀江</t>
    <rPh sb="0" eb="2">
      <t>ホリエ</t>
    </rPh>
    <phoneticPr fontId="8"/>
  </si>
  <si>
    <t>堀江浄化センター</t>
  </si>
  <si>
    <t>2022年度～</t>
    <rPh sb="4" eb="5">
      <t>ネン</t>
    </rPh>
    <rPh sb="5" eb="6">
      <t>ド</t>
    </rPh>
    <phoneticPr fontId="1"/>
  </si>
  <si>
    <t>美野</t>
    <rPh sb="0" eb="2">
      <t>ミノ</t>
    </rPh>
    <phoneticPr fontId="8"/>
  </si>
  <si>
    <t>美野地区農業集落排水処理施設</t>
  </si>
  <si>
    <t>上久間</t>
    <rPh sb="0" eb="1">
      <t>カミ</t>
    </rPh>
    <rPh sb="1" eb="3">
      <t>クマ</t>
    </rPh>
    <phoneticPr fontId="8"/>
  </si>
  <si>
    <t>上久間地区農業集落排水処理施設</t>
  </si>
  <si>
    <t>馬場下</t>
    <rPh sb="0" eb="3">
      <t>ババシタ</t>
    </rPh>
    <phoneticPr fontId="8"/>
  </si>
  <si>
    <t>馬場下地区農業集落排水処理施設</t>
  </si>
  <si>
    <t>吉野ヶ里町</t>
    <rPh sb="0" eb="4">
      <t>ヨシノガリ</t>
    </rPh>
    <rPh sb="4" eb="5">
      <t>マチ</t>
    </rPh>
    <phoneticPr fontId="8"/>
  </si>
  <si>
    <t>箱川</t>
    <rPh sb="0" eb="2">
      <t>ハコガワ</t>
    </rPh>
    <phoneticPr fontId="8"/>
  </si>
  <si>
    <t>箱川地区農業集落排水処理施設</t>
  </si>
  <si>
    <t>上峰町</t>
    <rPh sb="0" eb="2">
      <t>カミミネ</t>
    </rPh>
    <rPh sb="2" eb="3">
      <t>チョウ</t>
    </rPh>
    <phoneticPr fontId="8"/>
  </si>
  <si>
    <t>切通</t>
    <rPh sb="0" eb="2">
      <t>キリトオシ</t>
    </rPh>
    <phoneticPr fontId="8"/>
  </si>
  <si>
    <t>切通地区農業集落排水処理施設</t>
  </si>
  <si>
    <t>上地高柳</t>
    <rPh sb="0" eb="1">
      <t>ア</t>
    </rPh>
    <rPh sb="1" eb="2">
      <t>チ</t>
    </rPh>
    <rPh sb="2" eb="4">
      <t>タカヤナギ</t>
    </rPh>
    <phoneticPr fontId="8"/>
  </si>
  <si>
    <t>上地高柳地区農業集落排水処理施設</t>
  </si>
  <si>
    <t>～2019年度</t>
    <rPh sb="5" eb="7">
      <t>ネンド</t>
    </rPh>
    <phoneticPr fontId="1"/>
  </si>
  <si>
    <t>簑原</t>
    <rPh sb="0" eb="2">
      <t>ミノバル</t>
    </rPh>
    <phoneticPr fontId="8"/>
  </si>
  <si>
    <t>簑原地区農業集落排水処理施設</t>
  </si>
  <si>
    <t>牧</t>
    <rPh sb="0" eb="1">
      <t>マキ</t>
    </rPh>
    <phoneticPr fontId="8"/>
  </si>
  <si>
    <t>農業集落排水処理施設牧地区</t>
  </si>
  <si>
    <t>楠木原</t>
    <rPh sb="0" eb="3">
      <t>クスノキバル</t>
    </rPh>
    <phoneticPr fontId="8"/>
  </si>
  <si>
    <t>農業集落排水処理施設楠木原地区</t>
  </si>
  <si>
    <t>佐留志</t>
    <rPh sb="0" eb="3">
      <t>サルシ</t>
    </rPh>
    <phoneticPr fontId="8"/>
  </si>
  <si>
    <t>佐留志地区クリーンセンター</t>
    <phoneticPr fontId="10"/>
  </si>
  <si>
    <t>牛屋西分</t>
    <rPh sb="0" eb="1">
      <t>ウシ</t>
    </rPh>
    <rPh sb="1" eb="2">
      <t>ヤ</t>
    </rPh>
    <rPh sb="2" eb="4">
      <t>ニシブン</t>
    </rPh>
    <phoneticPr fontId="8"/>
  </si>
  <si>
    <t>牛屋地区水処理センター</t>
  </si>
  <si>
    <t>下区</t>
    <rPh sb="0" eb="2">
      <t>シモク</t>
    </rPh>
    <phoneticPr fontId="8"/>
  </si>
  <si>
    <t>下区地区水処理センター</t>
  </si>
  <si>
    <t>住ノ江</t>
    <rPh sb="0" eb="1">
      <t>スミ</t>
    </rPh>
    <rPh sb="2" eb="3">
      <t>エ</t>
    </rPh>
    <phoneticPr fontId="8"/>
  </si>
  <si>
    <t>住ノ江地区水処理センター</t>
  </si>
  <si>
    <t>漁業集落排水</t>
    <rPh sb="0" eb="2">
      <t>ギョギョウ</t>
    </rPh>
    <rPh sb="2" eb="4">
      <t>シュウラク</t>
    </rPh>
    <rPh sb="4" eb="6">
      <t>ハイスイ</t>
    </rPh>
    <phoneticPr fontId="8"/>
  </si>
  <si>
    <t>加唐島</t>
    <rPh sb="0" eb="1">
      <t>カ</t>
    </rPh>
    <rPh sb="1" eb="2">
      <t>カラ</t>
    </rPh>
    <rPh sb="2" eb="3">
      <t>シマ</t>
    </rPh>
    <phoneticPr fontId="8"/>
  </si>
  <si>
    <t>加唐島浄水センター</t>
    <rPh sb="0" eb="1">
      <t>カ</t>
    </rPh>
    <rPh sb="1" eb="2">
      <t>カラ</t>
    </rPh>
    <rPh sb="2" eb="3">
      <t>シマ</t>
    </rPh>
    <rPh sb="3" eb="5">
      <t>ジョウスイ</t>
    </rPh>
    <phoneticPr fontId="8"/>
  </si>
  <si>
    <t>神集島</t>
    <rPh sb="0" eb="1">
      <t>カミ</t>
    </rPh>
    <rPh sb="1" eb="2">
      <t>アツ</t>
    </rPh>
    <rPh sb="2" eb="3">
      <t>シマ</t>
    </rPh>
    <phoneticPr fontId="8"/>
  </si>
  <si>
    <t>神集島浄水センター</t>
    <rPh sb="0" eb="1">
      <t>カミ</t>
    </rPh>
    <rPh sb="1" eb="2">
      <t>アツ</t>
    </rPh>
    <rPh sb="2" eb="3">
      <t>シマ</t>
    </rPh>
    <rPh sb="3" eb="5">
      <t>ジョウスイ</t>
    </rPh>
    <phoneticPr fontId="8"/>
  </si>
  <si>
    <t>高串</t>
    <rPh sb="0" eb="2">
      <t>タカグシ</t>
    </rPh>
    <phoneticPr fontId="8"/>
  </si>
  <si>
    <t>太良町</t>
    <rPh sb="0" eb="3">
      <t>タラチョウ</t>
    </rPh>
    <phoneticPr fontId="8"/>
  </si>
  <si>
    <t>竹崎</t>
    <rPh sb="0" eb="2">
      <t>タケサキ</t>
    </rPh>
    <phoneticPr fontId="8"/>
  </si>
  <si>
    <t>竹崎浄化センター</t>
    <rPh sb="0" eb="2">
      <t>タケサキ</t>
    </rPh>
    <rPh sb="2" eb="4">
      <t>ジョウカ</t>
    </rPh>
    <phoneticPr fontId="8"/>
  </si>
  <si>
    <t>浄化槽</t>
    <rPh sb="0" eb="3">
      <t>ジョウカソウ</t>
    </rPh>
    <phoneticPr fontId="8"/>
  </si>
  <si>
    <t>-</t>
    <phoneticPr fontId="8"/>
  </si>
  <si>
    <t>市町型</t>
    <phoneticPr fontId="8"/>
  </si>
  <si>
    <t>基</t>
    <rPh sb="0" eb="1">
      <t>キ</t>
    </rPh>
    <phoneticPr fontId="8"/>
  </si>
  <si>
    <t>個人型</t>
    <phoneticPr fontId="8"/>
  </si>
  <si>
    <t>大町町</t>
    <rPh sb="0" eb="3">
      <t>オオマチチョウ</t>
    </rPh>
    <phoneticPr fontId="8"/>
  </si>
  <si>
    <t>（国）204号</t>
  </si>
  <si>
    <t>（主）小城富士線</t>
  </si>
  <si>
    <t>（一）早良中原停車場線</t>
  </si>
  <si>
    <t>（国）323号</t>
  </si>
  <si>
    <t>（一）東与賀佐賀線</t>
  </si>
  <si>
    <t>（主）鳥栖朝倉線</t>
  </si>
  <si>
    <t>（国）498号</t>
  </si>
  <si>
    <t>（国）263号</t>
  </si>
  <si>
    <t>基山町の町道</t>
  </si>
  <si>
    <t>老朽化対策</t>
    <rPh sb="0" eb="3">
      <t>ロウキュウカ</t>
    </rPh>
    <rPh sb="3" eb="5">
      <t>タイサク</t>
    </rPh>
    <phoneticPr fontId="8"/>
  </si>
  <si>
    <t>唐津市</t>
    <rPh sb="0" eb="2">
      <t>カラツ</t>
    </rPh>
    <rPh sb="2" eb="3">
      <t>シ</t>
    </rPh>
    <phoneticPr fontId="8"/>
  </si>
  <si>
    <t>白石町</t>
    <rPh sb="0" eb="1">
      <t>シロ</t>
    </rPh>
    <rPh sb="1" eb="2">
      <t>イシ</t>
    </rPh>
    <rPh sb="2" eb="3">
      <t>マチ</t>
    </rPh>
    <phoneticPr fontId="8"/>
  </si>
  <si>
    <t>事業名</t>
    <rPh sb="0" eb="2">
      <t>ジギョウ</t>
    </rPh>
    <rPh sb="2" eb="3">
      <t>メイ</t>
    </rPh>
    <phoneticPr fontId="8"/>
  </si>
  <si>
    <t>武雄川</t>
    <rPh sb="0" eb="2">
      <t>タケオ</t>
    </rPh>
    <rPh sb="2" eb="3">
      <t>カワ</t>
    </rPh>
    <phoneticPr fontId="9"/>
  </si>
  <si>
    <t>広田川</t>
    <rPh sb="0" eb="2">
      <t>ヒロタ</t>
    </rPh>
    <rPh sb="2" eb="3">
      <t>カワ</t>
    </rPh>
    <phoneticPr fontId="9"/>
  </si>
  <si>
    <t>ダム</t>
  </si>
  <si>
    <t>１．道 路 事 業</t>
    <rPh sb="2" eb="3">
      <t>ミチ</t>
    </rPh>
    <rPh sb="4" eb="5">
      <t>ミチ</t>
    </rPh>
    <rPh sb="6" eb="7">
      <t>コト</t>
    </rPh>
    <rPh sb="8" eb="9">
      <t>ギョウ</t>
    </rPh>
    <phoneticPr fontId="8"/>
  </si>
  <si>
    <t>項番</t>
    <rPh sb="0" eb="2">
      <t>コウバン</t>
    </rPh>
    <phoneticPr fontId="8"/>
  </si>
  <si>
    <t>事業
主体</t>
    <rPh sb="0" eb="2">
      <t>ジギョウ</t>
    </rPh>
    <rPh sb="3" eb="5">
      <t>シュタイ</t>
    </rPh>
    <phoneticPr fontId="8"/>
  </si>
  <si>
    <t>事業
分野</t>
    <rPh sb="0" eb="2">
      <t>ジギョウ</t>
    </rPh>
    <rPh sb="3" eb="5">
      <t>ブンヤ</t>
    </rPh>
    <phoneticPr fontId="8"/>
  </si>
  <si>
    <t>予定工期開始</t>
  </si>
  <si>
    <t>予定工期終了</t>
  </si>
  <si>
    <t>所管課</t>
    <rPh sb="0" eb="2">
      <t>ショカン</t>
    </rPh>
    <rPh sb="2" eb="3">
      <t>カ</t>
    </rPh>
    <phoneticPr fontId="1"/>
  </si>
  <si>
    <t>佐賀西部高域</t>
  </si>
  <si>
    <t>農地整備課</t>
    <rPh sb="0" eb="2">
      <t>ノウチ</t>
    </rPh>
    <rPh sb="2" eb="4">
      <t>セイビ</t>
    </rPh>
    <rPh sb="4" eb="5">
      <t>カ</t>
    </rPh>
    <phoneticPr fontId="1"/>
  </si>
  <si>
    <t>多久導水路</t>
  </si>
  <si>
    <t>鳥栖南部</t>
  </si>
  <si>
    <t>県</t>
  </si>
  <si>
    <t>丸目</t>
  </si>
  <si>
    <t>西新地</t>
    <rPh sb="0" eb="1">
      <t>ニシ</t>
    </rPh>
    <rPh sb="1" eb="2">
      <t>シン</t>
    </rPh>
    <rPh sb="2" eb="3">
      <t>チ</t>
    </rPh>
    <phoneticPr fontId="1"/>
  </si>
  <si>
    <t>久保田干拓</t>
    <rPh sb="0" eb="3">
      <t>クボタ</t>
    </rPh>
    <rPh sb="3" eb="5">
      <t>カンタク</t>
    </rPh>
    <phoneticPr fontId="1"/>
  </si>
  <si>
    <t>川副東部</t>
  </si>
  <si>
    <t>三日月東部</t>
  </si>
  <si>
    <t>佐賀東部２期</t>
  </si>
  <si>
    <t>上場２期</t>
  </si>
  <si>
    <t>国見</t>
  </si>
  <si>
    <t>国見2期</t>
  </si>
  <si>
    <t>多良岳</t>
  </si>
  <si>
    <t>下潟</t>
    <rPh sb="0" eb="1">
      <t>シタ</t>
    </rPh>
    <rPh sb="1" eb="2">
      <t>ガタ</t>
    </rPh>
    <phoneticPr fontId="1"/>
  </si>
  <si>
    <t>八町</t>
  </si>
  <si>
    <t>区</t>
    <rPh sb="0" eb="1">
      <t>ク</t>
    </rPh>
    <phoneticPr fontId="1"/>
  </si>
  <si>
    <t>市</t>
    <rPh sb="0" eb="1">
      <t>シ</t>
    </rPh>
    <phoneticPr fontId="1"/>
  </si>
  <si>
    <t>別府</t>
    <rPh sb="0" eb="2">
      <t>ベフ</t>
    </rPh>
    <phoneticPr fontId="1"/>
  </si>
  <si>
    <t>三日月東部第２</t>
    <rPh sb="0" eb="3">
      <t>ミカツキ</t>
    </rPh>
    <rPh sb="5" eb="6">
      <t>ダイ</t>
    </rPh>
    <phoneticPr fontId="1"/>
  </si>
  <si>
    <t>三日月芦田</t>
    <rPh sb="0" eb="3">
      <t>ミカツキ</t>
    </rPh>
    <rPh sb="3" eb="5">
      <t>アシダ</t>
    </rPh>
    <phoneticPr fontId="1"/>
  </si>
  <si>
    <t>吉原</t>
    <rPh sb="0" eb="2">
      <t>ヨシハラ</t>
    </rPh>
    <phoneticPr fontId="1"/>
  </si>
  <si>
    <t>芦刈川越</t>
    <rPh sb="0" eb="2">
      <t>アシカリ</t>
    </rPh>
    <rPh sb="2" eb="4">
      <t>カワゴエ</t>
    </rPh>
    <phoneticPr fontId="1"/>
  </si>
  <si>
    <t>大寺</t>
    <rPh sb="0" eb="2">
      <t>オオテラ</t>
    </rPh>
    <phoneticPr fontId="1"/>
  </si>
  <si>
    <t>町</t>
  </si>
  <si>
    <t>吉野ヶ里第2</t>
  </si>
  <si>
    <t>吉野ヶ里第3</t>
  </si>
  <si>
    <t>市</t>
  </si>
  <si>
    <t>唐津第２</t>
  </si>
  <si>
    <t>横田下</t>
  </si>
  <si>
    <t>玉島</t>
  </si>
  <si>
    <t>北波多岸山</t>
  </si>
  <si>
    <t>野田</t>
  </si>
  <si>
    <t>平古場</t>
    <rPh sb="1" eb="2">
      <t>フル</t>
    </rPh>
    <rPh sb="2" eb="3">
      <t>バ</t>
    </rPh>
    <phoneticPr fontId="2"/>
  </si>
  <si>
    <t>区</t>
  </si>
  <si>
    <t>佐賀</t>
    <rPh sb="0" eb="2">
      <t>サガ</t>
    </rPh>
    <phoneticPr fontId="1"/>
  </si>
  <si>
    <t>佐賀２期</t>
    <rPh sb="0" eb="2">
      <t>サガ</t>
    </rPh>
    <rPh sb="3" eb="4">
      <t>キ</t>
    </rPh>
    <phoneticPr fontId="1"/>
  </si>
  <si>
    <t>佐賀３期</t>
    <rPh sb="0" eb="2">
      <t>サガ</t>
    </rPh>
    <rPh sb="3" eb="4">
      <t>キ</t>
    </rPh>
    <phoneticPr fontId="1"/>
  </si>
  <si>
    <t>川上南部</t>
    <rPh sb="0" eb="2">
      <t>カワカミ</t>
    </rPh>
    <rPh sb="2" eb="4">
      <t>ナンブ</t>
    </rPh>
    <phoneticPr fontId="1"/>
  </si>
  <si>
    <t>川上南部２期</t>
    <rPh sb="0" eb="2">
      <t>カワカミ</t>
    </rPh>
    <rPh sb="2" eb="4">
      <t>ナンブ</t>
    </rPh>
    <rPh sb="5" eb="6">
      <t>キ</t>
    </rPh>
    <phoneticPr fontId="1"/>
  </si>
  <si>
    <t>久保田</t>
    <rPh sb="0" eb="3">
      <t>クボタ</t>
    </rPh>
    <phoneticPr fontId="1"/>
  </si>
  <si>
    <t>久保田２期</t>
    <rPh sb="4" eb="5">
      <t>キ</t>
    </rPh>
    <phoneticPr fontId="1"/>
  </si>
  <si>
    <t>久保田３期</t>
    <rPh sb="0" eb="3">
      <t>クボタ</t>
    </rPh>
    <rPh sb="4" eb="5">
      <t>キ</t>
    </rPh>
    <phoneticPr fontId="1"/>
  </si>
  <si>
    <t>川副</t>
    <rPh sb="0" eb="2">
      <t>カワソエ</t>
    </rPh>
    <phoneticPr fontId="1"/>
  </si>
  <si>
    <t>川副２期</t>
    <rPh sb="0" eb="2">
      <t>カワソエ</t>
    </rPh>
    <rPh sb="3" eb="4">
      <t>キ</t>
    </rPh>
    <phoneticPr fontId="1"/>
  </si>
  <si>
    <t>川副３期</t>
    <rPh sb="0" eb="2">
      <t>カワソエ</t>
    </rPh>
    <rPh sb="3" eb="4">
      <t>キ</t>
    </rPh>
    <phoneticPr fontId="1"/>
  </si>
  <si>
    <t>諸富３期</t>
    <rPh sb="0" eb="2">
      <t>モロドミ</t>
    </rPh>
    <rPh sb="3" eb="4">
      <t>キ</t>
    </rPh>
    <phoneticPr fontId="1"/>
  </si>
  <si>
    <t>諸富４期</t>
    <rPh sb="0" eb="2">
      <t>モロドミ</t>
    </rPh>
    <rPh sb="3" eb="4">
      <t>キ</t>
    </rPh>
    <phoneticPr fontId="1"/>
  </si>
  <si>
    <t>大詫間３期</t>
    <rPh sb="0" eb="3">
      <t>オオダクマ</t>
    </rPh>
    <rPh sb="4" eb="5">
      <t>キ</t>
    </rPh>
    <phoneticPr fontId="1"/>
  </si>
  <si>
    <t>大詫間４期</t>
    <rPh sb="0" eb="3">
      <t>オオダクマ</t>
    </rPh>
    <rPh sb="4" eb="5">
      <t>キ</t>
    </rPh>
    <phoneticPr fontId="1"/>
  </si>
  <si>
    <t>東与賀２期</t>
    <rPh sb="0" eb="3">
      <t>ヒガシヨカ</t>
    </rPh>
    <rPh sb="4" eb="5">
      <t>キ</t>
    </rPh>
    <phoneticPr fontId="1"/>
  </si>
  <si>
    <t>東与賀３期</t>
    <rPh sb="0" eb="3">
      <t>ヒガシヨカ</t>
    </rPh>
    <rPh sb="4" eb="5">
      <t>キ</t>
    </rPh>
    <phoneticPr fontId="1"/>
  </si>
  <si>
    <t>多久</t>
    <rPh sb="0" eb="2">
      <t>タク</t>
    </rPh>
    <phoneticPr fontId="1"/>
  </si>
  <si>
    <t>多久２期</t>
    <rPh sb="0" eb="2">
      <t>タク</t>
    </rPh>
    <rPh sb="3" eb="4">
      <t>キ</t>
    </rPh>
    <phoneticPr fontId="1"/>
  </si>
  <si>
    <t>多久３期</t>
    <rPh sb="0" eb="2">
      <t>タク</t>
    </rPh>
    <rPh sb="3" eb="4">
      <t>キ</t>
    </rPh>
    <phoneticPr fontId="1"/>
  </si>
  <si>
    <t>多久東部</t>
    <rPh sb="0" eb="2">
      <t>タク</t>
    </rPh>
    <rPh sb="2" eb="4">
      <t>トウブ</t>
    </rPh>
    <phoneticPr fontId="1"/>
  </si>
  <si>
    <t>多久東部２期</t>
    <rPh sb="0" eb="2">
      <t>タク</t>
    </rPh>
    <rPh sb="2" eb="4">
      <t>トウブ</t>
    </rPh>
    <rPh sb="5" eb="6">
      <t>キ</t>
    </rPh>
    <phoneticPr fontId="1"/>
  </si>
  <si>
    <t>多久東部３期</t>
    <rPh sb="0" eb="2">
      <t>タク</t>
    </rPh>
    <rPh sb="2" eb="4">
      <t>トウブ</t>
    </rPh>
    <rPh sb="5" eb="6">
      <t>キ</t>
    </rPh>
    <phoneticPr fontId="1"/>
  </si>
  <si>
    <t>芦刈</t>
    <rPh sb="0" eb="2">
      <t>アシカリ</t>
    </rPh>
    <phoneticPr fontId="1"/>
  </si>
  <si>
    <t>芦刈２</t>
    <rPh sb="0" eb="2">
      <t>アシカリ</t>
    </rPh>
    <phoneticPr fontId="1"/>
  </si>
  <si>
    <t>芦刈３</t>
    <rPh sb="0" eb="2">
      <t>アシカリ</t>
    </rPh>
    <phoneticPr fontId="1"/>
  </si>
  <si>
    <t>小城３期</t>
    <rPh sb="0" eb="2">
      <t>オギ</t>
    </rPh>
    <rPh sb="3" eb="4">
      <t>キ</t>
    </rPh>
    <phoneticPr fontId="1"/>
  </si>
  <si>
    <t>小城４期</t>
    <rPh sb="0" eb="2">
      <t>オギ</t>
    </rPh>
    <rPh sb="3" eb="4">
      <t>キ</t>
    </rPh>
    <phoneticPr fontId="1"/>
  </si>
  <si>
    <t>三日月３期</t>
    <rPh sb="0" eb="3">
      <t>ミカツキ</t>
    </rPh>
    <rPh sb="4" eb="5">
      <t>キ</t>
    </rPh>
    <phoneticPr fontId="1"/>
  </si>
  <si>
    <t>三日月４期</t>
    <rPh sb="0" eb="3">
      <t>ミカツキ</t>
    </rPh>
    <rPh sb="4" eb="5">
      <t>キ</t>
    </rPh>
    <phoneticPr fontId="1"/>
  </si>
  <si>
    <t>鳥栖</t>
  </si>
  <si>
    <t>神埼第６</t>
  </si>
  <si>
    <t>神埼第9</t>
  </si>
  <si>
    <t>吉野ヶ里2期</t>
  </si>
  <si>
    <t>吉野ヶ里3期</t>
  </si>
  <si>
    <t>三養基西部</t>
  </si>
  <si>
    <t>三養基西部２期</t>
  </si>
  <si>
    <t>三養基西部３期</t>
  </si>
  <si>
    <t>北茂安</t>
  </si>
  <si>
    <t>北茂安２期</t>
  </si>
  <si>
    <t>北茂安３期</t>
  </si>
  <si>
    <t>三根</t>
  </si>
  <si>
    <t>三根２期</t>
  </si>
  <si>
    <t>三根３期</t>
  </si>
  <si>
    <t>中原</t>
  </si>
  <si>
    <t>中原2期</t>
  </si>
  <si>
    <t>土井外・坂口2期</t>
  </si>
  <si>
    <t>上場</t>
  </si>
  <si>
    <t>上場３期</t>
  </si>
  <si>
    <t>浜玉</t>
  </si>
  <si>
    <t>浜玉２期</t>
  </si>
  <si>
    <t>浜玉３期</t>
  </si>
  <si>
    <t>鏡久里</t>
  </si>
  <si>
    <t>鏡久里２期</t>
  </si>
  <si>
    <t>鏡久里３期</t>
  </si>
  <si>
    <t>長浜木須新田</t>
  </si>
  <si>
    <t>有田Ⅱ期</t>
    <rPh sb="3" eb="4">
      <t>キ</t>
    </rPh>
    <phoneticPr fontId="2"/>
  </si>
  <si>
    <t>武雄３期</t>
  </si>
  <si>
    <t>武雄４期</t>
  </si>
  <si>
    <t>塩田東部</t>
  </si>
  <si>
    <t>嬉野３期（その１）</t>
  </si>
  <si>
    <t>嬉野３期（その２）</t>
  </si>
  <si>
    <t>大町</t>
  </si>
  <si>
    <t>江北第２</t>
  </si>
  <si>
    <t>江北第３</t>
  </si>
  <si>
    <t>太良町</t>
    <rPh sb="0" eb="3">
      <t>タラチョウ</t>
    </rPh>
    <phoneticPr fontId="1"/>
  </si>
  <si>
    <t>太良３期</t>
  </si>
  <si>
    <t>中山間地域総合整備事業</t>
    <rPh sb="0" eb="1">
      <t>チュウ</t>
    </rPh>
    <rPh sb="1" eb="3">
      <t>サンカン</t>
    </rPh>
    <rPh sb="3" eb="5">
      <t>チイキ</t>
    </rPh>
    <rPh sb="5" eb="7">
      <t>ソウゴウ</t>
    </rPh>
    <rPh sb="7" eb="9">
      <t>セイビ</t>
    </rPh>
    <rPh sb="9" eb="11">
      <t>ジギョウ</t>
    </rPh>
    <phoneticPr fontId="1"/>
  </si>
  <si>
    <t>北多久</t>
  </si>
  <si>
    <t>農山漁村課</t>
    <rPh sb="0" eb="4">
      <t>ノウサンギョソン</t>
    </rPh>
    <rPh sb="4" eb="5">
      <t>カ</t>
    </rPh>
    <phoneticPr fontId="1"/>
  </si>
  <si>
    <t>伊万里東部</t>
  </si>
  <si>
    <t>集落基盤</t>
    <rPh sb="0" eb="2">
      <t>シュウラク</t>
    </rPh>
    <rPh sb="2" eb="4">
      <t>キバン</t>
    </rPh>
    <phoneticPr fontId="1"/>
  </si>
  <si>
    <t>佐賀中北部Ⅱ期</t>
    <rPh sb="0" eb="2">
      <t>サガ</t>
    </rPh>
    <rPh sb="2" eb="5">
      <t>チュウホクブ</t>
    </rPh>
    <rPh sb="6" eb="7">
      <t>キ</t>
    </rPh>
    <phoneticPr fontId="1"/>
  </si>
  <si>
    <t>上峰北部</t>
  </si>
  <si>
    <t>クリーク防災機能保全対策事業</t>
    <rPh sb="4" eb="6">
      <t>ボウサイ</t>
    </rPh>
    <rPh sb="6" eb="8">
      <t>キノウ</t>
    </rPh>
    <rPh sb="8" eb="10">
      <t>ホゼン</t>
    </rPh>
    <rPh sb="10" eb="12">
      <t>タイサク</t>
    </rPh>
    <rPh sb="12" eb="14">
      <t>ジギョウ</t>
    </rPh>
    <phoneticPr fontId="1"/>
  </si>
  <si>
    <t>佐賀市東部</t>
  </si>
  <si>
    <t>佐賀市南部</t>
  </si>
  <si>
    <t>佐賀市西部</t>
  </si>
  <si>
    <t>佐賀市南東部</t>
  </si>
  <si>
    <t>大詫間</t>
  </si>
  <si>
    <t>川副</t>
  </si>
  <si>
    <t>嘉瀬</t>
  </si>
  <si>
    <t>小城</t>
  </si>
  <si>
    <t>千代田中央３期</t>
  </si>
  <si>
    <t>神埼市西部</t>
  </si>
  <si>
    <t>神埼市東部</t>
  </si>
  <si>
    <t>上峰</t>
  </si>
  <si>
    <t>農業用河川工作物等応急対策事業</t>
  </si>
  <si>
    <t>宮ノ浦</t>
  </si>
  <si>
    <t>高良</t>
  </si>
  <si>
    <t>中</t>
  </si>
  <si>
    <t>地盤沈下対策事業</t>
    <rPh sb="0" eb="4">
      <t>ジバンチンカ</t>
    </rPh>
    <rPh sb="4" eb="6">
      <t>タイサク</t>
    </rPh>
    <rPh sb="6" eb="8">
      <t>ジギョウ</t>
    </rPh>
    <phoneticPr fontId="1"/>
  </si>
  <si>
    <t>佐賀中部</t>
  </si>
  <si>
    <t>用排水施設整備事業</t>
    <rPh sb="0" eb="1">
      <t>ヨウ</t>
    </rPh>
    <rPh sb="1" eb="3">
      <t>ハイスイ</t>
    </rPh>
    <rPh sb="3" eb="5">
      <t>シセツ</t>
    </rPh>
    <rPh sb="5" eb="7">
      <t>セイビ</t>
    </rPh>
    <rPh sb="7" eb="9">
      <t>ジギョウ</t>
    </rPh>
    <phoneticPr fontId="1"/>
  </si>
  <si>
    <t>白石平野１期</t>
    <rPh sb="0" eb="2">
      <t>シロイシ</t>
    </rPh>
    <rPh sb="2" eb="4">
      <t>ヘイヤ</t>
    </rPh>
    <rPh sb="5" eb="6">
      <t>キ</t>
    </rPh>
    <phoneticPr fontId="1"/>
  </si>
  <si>
    <t>地すべり対策事業</t>
  </si>
  <si>
    <t>成渕</t>
  </si>
  <si>
    <t>ため池等整備事業（用排水施設整備）</t>
    <rPh sb="2" eb="3">
      <t>イケ</t>
    </rPh>
    <rPh sb="3" eb="4">
      <t>トウ</t>
    </rPh>
    <rPh sb="4" eb="6">
      <t>セイビ</t>
    </rPh>
    <rPh sb="6" eb="8">
      <t>ジギョウ</t>
    </rPh>
    <rPh sb="9" eb="10">
      <t>ヨウ</t>
    </rPh>
    <rPh sb="10" eb="12">
      <t>ハイスイ</t>
    </rPh>
    <rPh sb="12" eb="14">
      <t>シセツ</t>
    </rPh>
    <rPh sb="14" eb="16">
      <t>セイビ</t>
    </rPh>
    <phoneticPr fontId="1"/>
  </si>
  <si>
    <t>羽佐間</t>
  </si>
  <si>
    <t>ため池等整備事業</t>
    <rPh sb="3" eb="4">
      <t>トウ</t>
    </rPh>
    <phoneticPr fontId="1"/>
  </si>
  <si>
    <t>西山谷</t>
  </si>
  <si>
    <t>尾の尻上</t>
  </si>
  <si>
    <t>谷口ダム</t>
  </si>
  <si>
    <t>保四郎</t>
  </si>
  <si>
    <t>原古賀上</t>
  </si>
  <si>
    <t>五反三歩</t>
  </si>
  <si>
    <t>第一国泰寺</t>
  </si>
  <si>
    <t>養父</t>
    <rPh sb="0" eb="2">
      <t>ヤブ</t>
    </rPh>
    <phoneticPr fontId="1"/>
  </si>
  <si>
    <t>吉原</t>
    <rPh sb="0" eb="2">
      <t>ヨシワラ</t>
    </rPh>
    <phoneticPr fontId="1"/>
  </si>
  <si>
    <t>五番目谷</t>
    <rPh sb="0" eb="3">
      <t>ゴバンメ</t>
    </rPh>
    <rPh sb="3" eb="4">
      <t>タニ</t>
    </rPh>
    <phoneticPr fontId="1"/>
  </si>
  <si>
    <t>五本杉</t>
  </si>
  <si>
    <t>桜の堤上ため池他４箇所</t>
    <rPh sb="0" eb="1">
      <t>サクラ</t>
    </rPh>
    <rPh sb="2" eb="3">
      <t>ツツミ</t>
    </rPh>
    <rPh sb="3" eb="4">
      <t>ウエ</t>
    </rPh>
    <rPh sb="6" eb="7">
      <t>イケ</t>
    </rPh>
    <rPh sb="7" eb="8">
      <t>ホカ</t>
    </rPh>
    <rPh sb="9" eb="11">
      <t>カショ</t>
    </rPh>
    <phoneticPr fontId="1"/>
  </si>
  <si>
    <t>耕地整理</t>
  </si>
  <si>
    <t>谷渡</t>
  </si>
  <si>
    <t>村内</t>
  </si>
  <si>
    <t>目明谷</t>
  </si>
  <si>
    <t>寺浦八折</t>
  </si>
  <si>
    <t>黒石原</t>
  </si>
  <si>
    <t>櫨の谷第２溜</t>
  </si>
  <si>
    <t>吉治</t>
  </si>
  <si>
    <t>下田木場</t>
  </si>
  <si>
    <t>手付下</t>
    <rPh sb="0" eb="1">
      <t>テ</t>
    </rPh>
    <rPh sb="1" eb="2">
      <t>ツキ</t>
    </rPh>
    <rPh sb="2" eb="3">
      <t>シモ</t>
    </rPh>
    <phoneticPr fontId="2"/>
  </si>
  <si>
    <t>清水</t>
  </si>
  <si>
    <t>鞍谷</t>
  </si>
  <si>
    <t>田代</t>
  </si>
  <si>
    <t>越差</t>
  </si>
  <si>
    <t>平山</t>
  </si>
  <si>
    <t>変頭</t>
  </si>
  <si>
    <t>小菅</t>
  </si>
  <si>
    <t>猪木谷</t>
  </si>
  <si>
    <t>浦山（下）</t>
  </si>
  <si>
    <t>大谷</t>
  </si>
  <si>
    <t>不動寺</t>
  </si>
  <si>
    <t>福母宮ﾉ浦</t>
  </si>
  <si>
    <t>坂田</t>
  </si>
  <si>
    <t>坊ヶ谷</t>
  </si>
  <si>
    <t>耐震</t>
    <rPh sb="0" eb="2">
      <t>タイシン</t>
    </rPh>
    <phoneticPr fontId="1"/>
  </si>
  <si>
    <t>老朽化</t>
    <rPh sb="0" eb="3">
      <t>ロウキュウカ</t>
    </rPh>
    <phoneticPr fontId="1"/>
  </si>
  <si>
    <t>山﨑</t>
    <rPh sb="0" eb="2">
      <t>ヤマサキ</t>
    </rPh>
    <phoneticPr fontId="1"/>
  </si>
  <si>
    <t>ため池等整備事業</t>
    <rPh sb="2" eb="3">
      <t>イケ</t>
    </rPh>
    <rPh sb="3" eb="4">
      <t>トウ</t>
    </rPh>
    <rPh sb="4" eb="6">
      <t>セイビ</t>
    </rPh>
    <rPh sb="6" eb="8">
      <t>ジギョウ</t>
    </rPh>
    <phoneticPr fontId="1"/>
  </si>
  <si>
    <t>新丸田</t>
    <rPh sb="0" eb="1">
      <t>シン</t>
    </rPh>
    <rPh sb="1" eb="3">
      <t>マルタ</t>
    </rPh>
    <phoneticPr fontId="1"/>
  </si>
  <si>
    <t>平田上</t>
    <rPh sb="0" eb="2">
      <t>ヒラタ</t>
    </rPh>
    <rPh sb="2" eb="3">
      <t>ウエ</t>
    </rPh>
    <phoneticPr fontId="1"/>
  </si>
  <si>
    <t>佐里下</t>
  </si>
  <si>
    <t>丸渕</t>
  </si>
  <si>
    <t>坊中</t>
  </si>
  <si>
    <t>武雄①</t>
  </si>
  <si>
    <t>武雄②</t>
  </si>
  <si>
    <t>腰折</t>
  </si>
  <si>
    <t>上内野新堤</t>
    <rPh sb="0" eb="3">
      <t>カミウチノ</t>
    </rPh>
    <rPh sb="3" eb="4">
      <t>シン</t>
    </rPh>
    <rPh sb="4" eb="5">
      <t>ツツミ</t>
    </rPh>
    <phoneticPr fontId="1"/>
  </si>
  <si>
    <t>伊佐男</t>
    <rPh sb="0" eb="3">
      <t>イサオ</t>
    </rPh>
    <phoneticPr fontId="2"/>
  </si>
  <si>
    <t>調査計画事業</t>
    <rPh sb="0" eb="2">
      <t>チョウサ</t>
    </rPh>
    <rPh sb="2" eb="4">
      <t>ケイカク</t>
    </rPh>
    <rPh sb="4" eb="6">
      <t>ジギョウ</t>
    </rPh>
    <phoneticPr fontId="1"/>
  </si>
  <si>
    <t>柳原他</t>
    <rPh sb="0" eb="2">
      <t>ヤナギハラ</t>
    </rPh>
    <rPh sb="2" eb="3">
      <t>ホカ</t>
    </rPh>
    <phoneticPr fontId="1"/>
  </si>
  <si>
    <t>農山漁村課</t>
    <rPh sb="0" eb="5">
      <t>ノウサンギョソンカ</t>
    </rPh>
    <phoneticPr fontId="1"/>
  </si>
  <si>
    <t>玄海町</t>
    <rPh sb="0" eb="3">
      <t>ゲンカイチョウ</t>
    </rPh>
    <phoneticPr fontId="1"/>
  </si>
  <si>
    <t>R5</t>
  </si>
  <si>
    <t>黒岩</t>
  </si>
  <si>
    <t>上区他３地区</t>
  </si>
  <si>
    <t>ハザードマップ</t>
  </si>
  <si>
    <t>養父他ため池</t>
    <rPh sb="0" eb="2">
      <t>ヤブ</t>
    </rPh>
    <rPh sb="2" eb="3">
      <t>ホカ</t>
    </rPh>
    <rPh sb="5" eb="6">
      <t>イケ</t>
    </rPh>
    <phoneticPr fontId="1"/>
  </si>
  <si>
    <t>伊勢塚第１他ため池</t>
    <rPh sb="0" eb="4">
      <t>イセヅカダイ</t>
    </rPh>
    <rPh sb="5" eb="6">
      <t>ホカ</t>
    </rPh>
    <rPh sb="8" eb="9">
      <t>イケ</t>
    </rPh>
    <phoneticPr fontId="1"/>
  </si>
  <si>
    <t>向平原他ため池</t>
    <rPh sb="0" eb="1">
      <t>ム</t>
    </rPh>
    <rPh sb="1" eb="3">
      <t>ヒラハラ</t>
    </rPh>
    <rPh sb="3" eb="4">
      <t>ホカ</t>
    </rPh>
    <rPh sb="6" eb="7">
      <t>イケ</t>
    </rPh>
    <phoneticPr fontId="1"/>
  </si>
  <si>
    <t>大塚上他</t>
    <rPh sb="0" eb="2">
      <t>オオツカ</t>
    </rPh>
    <rPh sb="2" eb="3">
      <t>カミ</t>
    </rPh>
    <rPh sb="3" eb="4">
      <t>ホカ</t>
    </rPh>
    <phoneticPr fontId="1"/>
  </si>
  <si>
    <t>深底他ため池</t>
    <rPh sb="0" eb="1">
      <t>フカ</t>
    </rPh>
    <rPh sb="1" eb="2">
      <t>ソコ</t>
    </rPh>
    <rPh sb="2" eb="3">
      <t>ホカ</t>
    </rPh>
    <rPh sb="5" eb="6">
      <t>イケ</t>
    </rPh>
    <phoneticPr fontId="1"/>
  </si>
  <si>
    <t>上区他12地区</t>
  </si>
  <si>
    <t>海岸保全事業</t>
    <rPh sb="0" eb="2">
      <t>カイガン</t>
    </rPh>
    <rPh sb="2" eb="4">
      <t>ホゼン</t>
    </rPh>
    <rPh sb="4" eb="6">
      <t>ジギョウ</t>
    </rPh>
    <phoneticPr fontId="1"/>
  </si>
  <si>
    <t>大詫間</t>
    <rPh sb="0" eb="3">
      <t>オオダクマ</t>
    </rPh>
    <phoneticPr fontId="1"/>
  </si>
  <si>
    <t>S48</t>
  </si>
  <si>
    <t>南川副</t>
    <rPh sb="0" eb="1">
      <t>ミナミ</t>
    </rPh>
    <rPh sb="1" eb="3">
      <t>カワソエ</t>
    </rPh>
    <phoneticPr fontId="1"/>
  </si>
  <si>
    <t>S45</t>
  </si>
  <si>
    <t>国造</t>
    <rPh sb="0" eb="2">
      <t>コクゾウ</t>
    </rPh>
    <phoneticPr fontId="1"/>
  </si>
  <si>
    <t>S56</t>
  </si>
  <si>
    <t>西川副</t>
    <rPh sb="0" eb="1">
      <t>ニシ</t>
    </rPh>
    <rPh sb="1" eb="3">
      <t>カワソエ</t>
    </rPh>
    <phoneticPr fontId="1"/>
  </si>
  <si>
    <t>S46</t>
  </si>
  <si>
    <t>東与賀</t>
    <rPh sb="0" eb="1">
      <t>ヒガシ</t>
    </rPh>
    <rPh sb="1" eb="2">
      <t>ヨ</t>
    </rPh>
    <rPh sb="2" eb="3">
      <t>ガ</t>
    </rPh>
    <phoneticPr fontId="1"/>
  </si>
  <si>
    <t>廻里江</t>
    <rPh sb="0" eb="1">
      <t>メグリ</t>
    </rPh>
    <rPh sb="1" eb="2">
      <t>サト</t>
    </rPh>
    <rPh sb="2" eb="3">
      <t>エ</t>
    </rPh>
    <phoneticPr fontId="1"/>
  </si>
  <si>
    <t>S59</t>
  </si>
  <si>
    <t>浜</t>
    <rPh sb="0" eb="1">
      <t>ハマ</t>
    </rPh>
    <phoneticPr fontId="1"/>
  </si>
  <si>
    <t>S47</t>
  </si>
  <si>
    <t>七浦</t>
    <rPh sb="0" eb="2">
      <t>ナナウラ</t>
    </rPh>
    <phoneticPr fontId="1"/>
  </si>
  <si>
    <t>S50</t>
  </si>
  <si>
    <t>東山代</t>
  </si>
  <si>
    <t>S57</t>
  </si>
  <si>
    <t>佐賀東部</t>
    <rPh sb="0" eb="2">
      <t>サガ</t>
    </rPh>
    <rPh sb="2" eb="4">
      <t>トウブ</t>
    </rPh>
    <phoneticPr fontId="8"/>
  </si>
  <si>
    <t>開設</t>
    <rPh sb="0" eb="2">
      <t>カイセツ</t>
    </rPh>
    <phoneticPr fontId="8"/>
  </si>
  <si>
    <t>河内1号</t>
    <rPh sb="0" eb="2">
      <t>カワウチ</t>
    </rPh>
    <rPh sb="3" eb="4">
      <t>ゴウ</t>
    </rPh>
    <phoneticPr fontId="8"/>
  </si>
  <si>
    <t>林道専用道</t>
    <rPh sb="0" eb="2">
      <t>リンドウ</t>
    </rPh>
    <rPh sb="2" eb="4">
      <t>センヨウ</t>
    </rPh>
    <rPh sb="4" eb="5">
      <t>ドウ</t>
    </rPh>
    <phoneticPr fontId="8"/>
  </si>
  <si>
    <t>河内2号</t>
    <rPh sb="0" eb="2">
      <t>カワウチ</t>
    </rPh>
    <rPh sb="3" eb="4">
      <t>ゴウ</t>
    </rPh>
    <phoneticPr fontId="8"/>
  </si>
  <si>
    <t>河内3号</t>
    <rPh sb="0" eb="2">
      <t>カワウチ</t>
    </rPh>
    <rPh sb="3" eb="4">
      <t>ゴウ</t>
    </rPh>
    <phoneticPr fontId="8"/>
  </si>
  <si>
    <t>河内4号</t>
    <rPh sb="0" eb="2">
      <t>カワウチ</t>
    </rPh>
    <rPh sb="3" eb="4">
      <t>ゴウ</t>
    </rPh>
    <phoneticPr fontId="8"/>
  </si>
  <si>
    <t>基山町</t>
    <rPh sb="0" eb="2">
      <t>キヤマ</t>
    </rPh>
    <rPh sb="2" eb="3">
      <t>チョウ</t>
    </rPh>
    <phoneticPr fontId="8"/>
  </si>
  <si>
    <t>契山</t>
    <rPh sb="0" eb="1">
      <t>チギリ</t>
    </rPh>
    <rPh sb="1" eb="2">
      <t>ヤマ</t>
    </rPh>
    <phoneticPr fontId="8"/>
  </si>
  <si>
    <t>森林管理道</t>
    <rPh sb="0" eb="2">
      <t>シンリン</t>
    </rPh>
    <rPh sb="2" eb="4">
      <t>カンリ</t>
    </rPh>
    <rPh sb="4" eb="5">
      <t>ドウ</t>
    </rPh>
    <phoneticPr fontId="8"/>
  </si>
  <si>
    <t>寒水川1号</t>
    <rPh sb="0" eb="1">
      <t>カン</t>
    </rPh>
    <rPh sb="1" eb="2">
      <t>ミズ</t>
    </rPh>
    <rPh sb="2" eb="3">
      <t>カワ</t>
    </rPh>
    <rPh sb="4" eb="5">
      <t>ゴウ</t>
    </rPh>
    <phoneticPr fontId="8"/>
  </si>
  <si>
    <t>寒水川2号</t>
    <rPh sb="0" eb="1">
      <t>カン</t>
    </rPh>
    <rPh sb="1" eb="2">
      <t>ミズ</t>
    </rPh>
    <rPh sb="2" eb="3">
      <t>カワ</t>
    </rPh>
    <rPh sb="4" eb="5">
      <t>ゴウ</t>
    </rPh>
    <phoneticPr fontId="8"/>
  </si>
  <si>
    <t>佐賀市</t>
    <rPh sb="0" eb="3">
      <t>サガシ</t>
    </rPh>
    <phoneticPr fontId="24"/>
  </si>
  <si>
    <t>小切</t>
    <rPh sb="0" eb="1">
      <t>コ</t>
    </rPh>
    <rPh sb="1" eb="2">
      <t>キ</t>
    </rPh>
    <phoneticPr fontId="24"/>
  </si>
  <si>
    <t>杉ノ本</t>
    <rPh sb="0" eb="1">
      <t>スギ</t>
    </rPh>
    <rPh sb="2" eb="3">
      <t>モト</t>
    </rPh>
    <phoneticPr fontId="24"/>
  </si>
  <si>
    <t>西原后浦</t>
    <rPh sb="0" eb="2">
      <t>ニシハラ</t>
    </rPh>
    <rPh sb="2" eb="3">
      <t>キサキ</t>
    </rPh>
    <rPh sb="3" eb="4">
      <t>ウラ</t>
    </rPh>
    <phoneticPr fontId="24"/>
  </si>
  <si>
    <t>后浦支線</t>
    <rPh sb="0" eb="1">
      <t>キサキ</t>
    </rPh>
    <rPh sb="1" eb="2">
      <t>ウラ</t>
    </rPh>
    <rPh sb="2" eb="4">
      <t>シセン</t>
    </rPh>
    <phoneticPr fontId="24"/>
  </si>
  <si>
    <t>鈴隈</t>
    <rPh sb="0" eb="1">
      <t>スズ</t>
    </rPh>
    <rPh sb="1" eb="2">
      <t>クマ</t>
    </rPh>
    <phoneticPr fontId="24"/>
  </si>
  <si>
    <t>嘉瀬１号</t>
    <rPh sb="0" eb="2">
      <t>カセ</t>
    </rPh>
    <rPh sb="3" eb="4">
      <t>ゴウ</t>
    </rPh>
    <phoneticPr fontId="24"/>
  </si>
  <si>
    <t>嘉瀬２号</t>
    <rPh sb="0" eb="2">
      <t>カセ</t>
    </rPh>
    <rPh sb="3" eb="4">
      <t>ゴウ</t>
    </rPh>
    <phoneticPr fontId="24"/>
  </si>
  <si>
    <t>大野原西</t>
    <rPh sb="0" eb="3">
      <t>オオノハラ</t>
    </rPh>
    <rPh sb="3" eb="4">
      <t>ニシ</t>
    </rPh>
    <phoneticPr fontId="24"/>
  </si>
  <si>
    <t>神水川</t>
    <rPh sb="0" eb="3">
      <t>シオイガワ</t>
    </rPh>
    <phoneticPr fontId="24"/>
  </si>
  <si>
    <t>多久市</t>
    <rPh sb="0" eb="3">
      <t>タクシ</t>
    </rPh>
    <phoneticPr fontId="24"/>
  </si>
  <si>
    <t>灰の元</t>
    <rPh sb="0" eb="1">
      <t>ハイ</t>
    </rPh>
    <rPh sb="2" eb="3">
      <t>モト</t>
    </rPh>
    <phoneticPr fontId="24"/>
  </si>
  <si>
    <t>伯父山</t>
    <rPh sb="0" eb="2">
      <t>オジ</t>
    </rPh>
    <rPh sb="2" eb="3">
      <t>ヤマ</t>
    </rPh>
    <phoneticPr fontId="24"/>
  </si>
  <si>
    <t>堤口</t>
    <rPh sb="0" eb="1">
      <t>ツツミ</t>
    </rPh>
    <rPh sb="1" eb="2">
      <t>クチ</t>
    </rPh>
    <phoneticPr fontId="24"/>
  </si>
  <si>
    <t>徳蓮</t>
    <rPh sb="0" eb="1">
      <t>トク</t>
    </rPh>
    <rPh sb="1" eb="2">
      <t>レン</t>
    </rPh>
    <phoneticPr fontId="24"/>
  </si>
  <si>
    <t>小城市</t>
    <rPh sb="0" eb="3">
      <t>オギシ</t>
    </rPh>
    <phoneticPr fontId="24"/>
  </si>
  <si>
    <t>北山</t>
    <rPh sb="0" eb="2">
      <t>キタヤマ</t>
    </rPh>
    <phoneticPr fontId="24"/>
  </si>
  <si>
    <t>神埼市</t>
    <rPh sb="0" eb="3">
      <t>カンザキシ</t>
    </rPh>
    <phoneticPr fontId="24"/>
  </si>
  <si>
    <t>前田</t>
    <rPh sb="0" eb="2">
      <t>マエダ</t>
    </rPh>
    <phoneticPr fontId="24"/>
  </si>
  <si>
    <t>竜作</t>
    <rPh sb="0" eb="2">
      <t>リュウサク</t>
    </rPh>
    <phoneticPr fontId="24"/>
  </si>
  <si>
    <t>神之隈</t>
    <rPh sb="0" eb="1">
      <t>カミ</t>
    </rPh>
    <rPh sb="1" eb="2">
      <t>ノ</t>
    </rPh>
    <rPh sb="2" eb="3">
      <t>クマ</t>
    </rPh>
    <phoneticPr fontId="24"/>
  </si>
  <si>
    <t>三谷～仁比山</t>
    <rPh sb="0" eb="1">
      <t>サン</t>
    </rPh>
    <rPh sb="1" eb="2">
      <t>タニ</t>
    </rPh>
    <rPh sb="3" eb="4">
      <t>ジン</t>
    </rPh>
    <rPh sb="4" eb="5">
      <t>ヒ</t>
    </rPh>
    <rPh sb="5" eb="6">
      <t>ヤマ</t>
    </rPh>
    <phoneticPr fontId="24"/>
  </si>
  <si>
    <t>武雄市</t>
    <rPh sb="0" eb="3">
      <t>タケオシ</t>
    </rPh>
    <phoneticPr fontId="24"/>
  </si>
  <si>
    <t>鳥海～踊瀬</t>
    <rPh sb="0" eb="1">
      <t>トリ</t>
    </rPh>
    <rPh sb="1" eb="2">
      <t>ウミ</t>
    </rPh>
    <rPh sb="3" eb="4">
      <t>オド</t>
    </rPh>
    <rPh sb="4" eb="5">
      <t>セ</t>
    </rPh>
    <phoneticPr fontId="24"/>
  </si>
  <si>
    <t>本部・眉山</t>
    <rPh sb="0" eb="1">
      <t>モト</t>
    </rPh>
    <rPh sb="1" eb="2">
      <t>ベ</t>
    </rPh>
    <rPh sb="3" eb="4">
      <t>マユ</t>
    </rPh>
    <rPh sb="4" eb="5">
      <t>ヤマ</t>
    </rPh>
    <phoneticPr fontId="24"/>
  </si>
  <si>
    <t>四方殿</t>
    <rPh sb="0" eb="2">
      <t>シホウ</t>
    </rPh>
    <rPh sb="2" eb="3">
      <t>トノ</t>
    </rPh>
    <phoneticPr fontId="24"/>
  </si>
  <si>
    <t>木登沢</t>
    <rPh sb="0" eb="1">
      <t>キ</t>
    </rPh>
    <rPh sb="1" eb="2">
      <t>ノボ</t>
    </rPh>
    <rPh sb="2" eb="3">
      <t>サワ</t>
    </rPh>
    <phoneticPr fontId="24"/>
  </si>
  <si>
    <t>下山</t>
    <rPh sb="0" eb="2">
      <t>シモヤマ</t>
    </rPh>
    <phoneticPr fontId="24"/>
  </si>
  <si>
    <t>小越</t>
    <rPh sb="0" eb="1">
      <t>コ</t>
    </rPh>
    <rPh sb="1" eb="2">
      <t>エツ</t>
    </rPh>
    <phoneticPr fontId="24"/>
  </si>
  <si>
    <t>小越～スラン谷</t>
    <rPh sb="0" eb="1">
      <t>コ</t>
    </rPh>
    <rPh sb="1" eb="2">
      <t>エツ</t>
    </rPh>
    <rPh sb="6" eb="7">
      <t>タニ</t>
    </rPh>
    <phoneticPr fontId="24"/>
  </si>
  <si>
    <t>柴折</t>
    <rPh sb="0" eb="1">
      <t>シバ</t>
    </rPh>
    <rPh sb="1" eb="2">
      <t>オ</t>
    </rPh>
    <phoneticPr fontId="24"/>
  </si>
  <si>
    <t>徳蓮岳</t>
    <rPh sb="0" eb="1">
      <t>トク</t>
    </rPh>
    <rPh sb="1" eb="2">
      <t>レン</t>
    </rPh>
    <rPh sb="2" eb="3">
      <t>タケ</t>
    </rPh>
    <phoneticPr fontId="24"/>
  </si>
  <si>
    <t>大町町</t>
    <rPh sb="0" eb="2">
      <t>オオマチ</t>
    </rPh>
    <rPh sb="2" eb="3">
      <t>マチ</t>
    </rPh>
    <phoneticPr fontId="24"/>
  </si>
  <si>
    <t>前髪</t>
    <rPh sb="0" eb="1">
      <t>マエ</t>
    </rPh>
    <rPh sb="1" eb="2">
      <t>カミ</t>
    </rPh>
    <phoneticPr fontId="24"/>
  </si>
  <si>
    <t>聖岳２号</t>
    <rPh sb="0" eb="1">
      <t>ヒジリ</t>
    </rPh>
    <rPh sb="1" eb="2">
      <t>タケ</t>
    </rPh>
    <rPh sb="3" eb="4">
      <t>ゴウ</t>
    </rPh>
    <phoneticPr fontId="24"/>
  </si>
  <si>
    <t>鹿島市</t>
    <rPh sb="0" eb="3">
      <t>カシマシ</t>
    </rPh>
    <phoneticPr fontId="24"/>
  </si>
  <si>
    <t>松ノ坂</t>
    <rPh sb="0" eb="1">
      <t>マツ</t>
    </rPh>
    <rPh sb="2" eb="3">
      <t>サカ</t>
    </rPh>
    <phoneticPr fontId="24"/>
  </si>
  <si>
    <t>嬉野市</t>
    <rPh sb="0" eb="2">
      <t>ウレシノ</t>
    </rPh>
    <rPh sb="2" eb="3">
      <t>シ</t>
    </rPh>
    <phoneticPr fontId="24"/>
  </si>
  <si>
    <t>藤山</t>
    <rPh sb="0" eb="2">
      <t>フジヤマ</t>
    </rPh>
    <phoneticPr fontId="24"/>
  </si>
  <si>
    <t>太良町</t>
    <rPh sb="0" eb="3">
      <t>タラチョウ</t>
    </rPh>
    <phoneticPr fontId="24"/>
  </si>
  <si>
    <t>古賀倉支線</t>
    <rPh sb="0" eb="2">
      <t>コガ</t>
    </rPh>
    <rPh sb="2" eb="3">
      <t>クラ</t>
    </rPh>
    <rPh sb="3" eb="5">
      <t>シセン</t>
    </rPh>
    <phoneticPr fontId="24"/>
  </si>
  <si>
    <t>角の内</t>
    <rPh sb="0" eb="1">
      <t>カク</t>
    </rPh>
    <rPh sb="2" eb="3">
      <t>ウチ</t>
    </rPh>
    <phoneticPr fontId="24"/>
  </si>
  <si>
    <t>森林施業道</t>
    <rPh sb="0" eb="2">
      <t>シンリン</t>
    </rPh>
    <rPh sb="2" eb="4">
      <t>セギョウ</t>
    </rPh>
    <rPh sb="4" eb="5">
      <t>ドウ</t>
    </rPh>
    <phoneticPr fontId="8"/>
  </si>
  <si>
    <t>黒木岳</t>
    <rPh sb="0" eb="2">
      <t>クロキ</t>
    </rPh>
    <rPh sb="2" eb="3">
      <t>タケ</t>
    </rPh>
    <phoneticPr fontId="24"/>
  </si>
  <si>
    <t>改良</t>
    <rPh sb="0" eb="2">
      <t>カイリョウ</t>
    </rPh>
    <phoneticPr fontId="8"/>
  </si>
  <si>
    <t>市川</t>
    <rPh sb="0" eb="2">
      <t>イチカワ</t>
    </rPh>
    <phoneticPr fontId="24"/>
  </si>
  <si>
    <t>山神</t>
    <rPh sb="0" eb="2">
      <t>ヤマカミ</t>
    </rPh>
    <phoneticPr fontId="24"/>
  </si>
  <si>
    <t>雷山</t>
    <rPh sb="0" eb="2">
      <t>ライザン</t>
    </rPh>
    <phoneticPr fontId="24"/>
  </si>
  <si>
    <t>雷山横断</t>
    <rPh sb="0" eb="2">
      <t>ライザン</t>
    </rPh>
    <rPh sb="2" eb="4">
      <t>オウダン</t>
    </rPh>
    <phoneticPr fontId="24"/>
  </si>
  <si>
    <t>森林基幹道</t>
    <rPh sb="0" eb="2">
      <t>シンリン</t>
    </rPh>
    <rPh sb="2" eb="4">
      <t>キカン</t>
    </rPh>
    <rPh sb="4" eb="5">
      <t>ドウ</t>
    </rPh>
    <phoneticPr fontId="8"/>
  </si>
  <si>
    <t>板の原</t>
    <rPh sb="0" eb="1">
      <t>イタ</t>
    </rPh>
    <rPh sb="2" eb="3">
      <t>ハラ</t>
    </rPh>
    <phoneticPr fontId="24"/>
  </si>
  <si>
    <t>鳥栖市</t>
    <rPh sb="0" eb="3">
      <t>トスシ</t>
    </rPh>
    <phoneticPr fontId="24"/>
  </si>
  <si>
    <t>九千部山横断</t>
    <rPh sb="0" eb="2">
      <t>クセン</t>
    </rPh>
    <rPh sb="2" eb="3">
      <t>ブ</t>
    </rPh>
    <rPh sb="3" eb="4">
      <t>ザン</t>
    </rPh>
    <rPh sb="4" eb="6">
      <t>オウダン</t>
    </rPh>
    <phoneticPr fontId="24"/>
  </si>
  <si>
    <t>一の坂・河内</t>
    <rPh sb="0" eb="1">
      <t>イチ</t>
    </rPh>
    <rPh sb="2" eb="3">
      <t>サカ</t>
    </rPh>
    <rPh sb="4" eb="6">
      <t>カワチ</t>
    </rPh>
    <phoneticPr fontId="24"/>
  </si>
  <si>
    <t>横井</t>
    <rPh sb="0" eb="2">
      <t>ヨコイ</t>
    </rPh>
    <phoneticPr fontId="24"/>
  </si>
  <si>
    <t>鳥越</t>
    <rPh sb="0" eb="2">
      <t>トリコシ</t>
    </rPh>
    <phoneticPr fontId="24"/>
  </si>
  <si>
    <t>頭野・芳谷</t>
    <rPh sb="0" eb="1">
      <t>カシラ</t>
    </rPh>
    <rPh sb="1" eb="2">
      <t>ノ</t>
    </rPh>
    <rPh sb="3" eb="5">
      <t>ヨシタニ</t>
    </rPh>
    <phoneticPr fontId="24"/>
  </si>
  <si>
    <t>基山町</t>
    <rPh sb="0" eb="3">
      <t>キヤマチョウ</t>
    </rPh>
    <phoneticPr fontId="24"/>
  </si>
  <si>
    <t>寺谷</t>
    <rPh sb="0" eb="2">
      <t>テラタニ</t>
    </rPh>
    <phoneticPr fontId="24"/>
  </si>
  <si>
    <t>岩坪</t>
    <rPh sb="0" eb="2">
      <t>イワツボ</t>
    </rPh>
    <phoneticPr fontId="24"/>
  </si>
  <si>
    <t>鎌浦</t>
    <rPh sb="0" eb="1">
      <t>カマ</t>
    </rPh>
    <rPh sb="1" eb="2">
      <t>ウラ</t>
    </rPh>
    <phoneticPr fontId="24"/>
  </si>
  <si>
    <t>上峰町</t>
    <rPh sb="0" eb="3">
      <t>カミミネチョウ</t>
    </rPh>
    <phoneticPr fontId="24"/>
  </si>
  <si>
    <t>屋形原</t>
    <rPh sb="0" eb="2">
      <t>ヤカタ</t>
    </rPh>
    <rPh sb="2" eb="3">
      <t>ハラ</t>
    </rPh>
    <phoneticPr fontId="24"/>
  </si>
  <si>
    <t>三継山</t>
    <rPh sb="0" eb="1">
      <t>ミ</t>
    </rPh>
    <rPh sb="1" eb="2">
      <t>ツ</t>
    </rPh>
    <rPh sb="2" eb="3">
      <t>ヤマ</t>
    </rPh>
    <phoneticPr fontId="24"/>
  </si>
  <si>
    <t>釜蓋</t>
    <rPh sb="0" eb="1">
      <t>カマ</t>
    </rPh>
    <rPh sb="1" eb="2">
      <t>フタ</t>
    </rPh>
    <phoneticPr fontId="24"/>
  </si>
  <si>
    <t>天山</t>
    <rPh sb="0" eb="2">
      <t>テンザン</t>
    </rPh>
    <phoneticPr fontId="24"/>
  </si>
  <si>
    <t>江里山</t>
    <rPh sb="0" eb="1">
      <t>エ</t>
    </rPh>
    <rPh sb="1" eb="2">
      <t>リ</t>
    </rPh>
    <rPh sb="2" eb="3">
      <t>ヤマ</t>
    </rPh>
    <phoneticPr fontId="24"/>
  </si>
  <si>
    <t>赤穂山内田</t>
    <rPh sb="0" eb="1">
      <t>アカ</t>
    </rPh>
    <rPh sb="1" eb="2">
      <t>ホ</t>
    </rPh>
    <rPh sb="2" eb="4">
      <t>ヤマウチ</t>
    </rPh>
    <rPh sb="4" eb="5">
      <t>タ</t>
    </rPh>
    <phoneticPr fontId="24"/>
  </si>
  <si>
    <t>白石町</t>
    <rPh sb="0" eb="3">
      <t>シライシチョウ</t>
    </rPh>
    <phoneticPr fontId="24"/>
  </si>
  <si>
    <t>道祖谷</t>
    <rPh sb="0" eb="1">
      <t>ドウ</t>
    </rPh>
    <rPh sb="1" eb="2">
      <t>ソ</t>
    </rPh>
    <rPh sb="2" eb="3">
      <t>タニ</t>
    </rPh>
    <phoneticPr fontId="24"/>
  </si>
  <si>
    <t>湯﨑</t>
    <rPh sb="0" eb="1">
      <t>ユ</t>
    </rPh>
    <rPh sb="1" eb="2">
      <t>サキ</t>
    </rPh>
    <phoneticPr fontId="24"/>
  </si>
  <si>
    <t>川津・嘉瀬川</t>
    <rPh sb="0" eb="2">
      <t>カワツ</t>
    </rPh>
    <rPh sb="3" eb="6">
      <t>カセガワ</t>
    </rPh>
    <phoneticPr fontId="24"/>
  </si>
  <si>
    <t>多良岳横断</t>
    <rPh sb="0" eb="3">
      <t>タラダケ</t>
    </rPh>
    <rPh sb="3" eb="5">
      <t>オウダン</t>
    </rPh>
    <phoneticPr fontId="24"/>
  </si>
  <si>
    <t>中木庭</t>
    <rPh sb="0" eb="1">
      <t>ナカ</t>
    </rPh>
    <rPh sb="1" eb="3">
      <t>コバ</t>
    </rPh>
    <phoneticPr fontId="24"/>
  </si>
  <si>
    <t>経ヶ岳</t>
    <rPh sb="0" eb="1">
      <t>キョウ</t>
    </rPh>
    <rPh sb="2" eb="3">
      <t>タケ</t>
    </rPh>
    <phoneticPr fontId="24"/>
  </si>
  <si>
    <t>風配</t>
    <rPh sb="0" eb="1">
      <t>フウ</t>
    </rPh>
    <rPh sb="1" eb="2">
      <t>ハイ</t>
    </rPh>
    <phoneticPr fontId="24"/>
  </si>
  <si>
    <t>古賀倉</t>
    <rPh sb="0" eb="3">
      <t>コガクラ</t>
    </rPh>
    <phoneticPr fontId="24"/>
  </si>
  <si>
    <t>柳谷</t>
    <rPh sb="0" eb="1">
      <t>ヤナギ</t>
    </rPh>
    <rPh sb="1" eb="2">
      <t>タニ</t>
    </rPh>
    <phoneticPr fontId="24"/>
  </si>
  <si>
    <t>舗装</t>
    <rPh sb="0" eb="2">
      <t>ホソウ</t>
    </rPh>
    <phoneticPr fontId="8"/>
  </si>
  <si>
    <t>基山町</t>
    <rPh sb="0" eb="2">
      <t>キヤマ</t>
    </rPh>
    <rPh sb="2" eb="3">
      <t>マチ</t>
    </rPh>
    <phoneticPr fontId="24"/>
  </si>
  <si>
    <t>勝陣</t>
    <rPh sb="0" eb="1">
      <t>カ</t>
    </rPh>
    <rPh sb="1" eb="2">
      <t>ジン</t>
    </rPh>
    <phoneticPr fontId="24"/>
  </si>
  <si>
    <t>嬉野市</t>
    <rPh sb="0" eb="3">
      <t>ウレシノシ</t>
    </rPh>
    <phoneticPr fontId="24"/>
  </si>
  <si>
    <t>上不動</t>
    <rPh sb="0" eb="1">
      <t>カミ</t>
    </rPh>
    <rPh sb="1" eb="3">
      <t>フドウ</t>
    </rPh>
    <phoneticPr fontId="24"/>
  </si>
  <si>
    <t>北志田</t>
    <rPh sb="0" eb="1">
      <t>キタ</t>
    </rPh>
    <rPh sb="1" eb="2">
      <t>シ</t>
    </rPh>
    <rPh sb="2" eb="3">
      <t>タ</t>
    </rPh>
    <phoneticPr fontId="24"/>
  </si>
  <si>
    <t>佐賀西部</t>
    <rPh sb="0" eb="2">
      <t>サガ</t>
    </rPh>
    <rPh sb="2" eb="4">
      <t>セイブ</t>
    </rPh>
    <phoneticPr fontId="8"/>
  </si>
  <si>
    <t>唐津市</t>
    <rPh sb="0" eb="3">
      <t>カラツシ</t>
    </rPh>
    <phoneticPr fontId="24"/>
  </si>
  <si>
    <t>袋底下獄</t>
  </si>
  <si>
    <t>三方</t>
    <rPh sb="0" eb="2">
      <t>サンポウ</t>
    </rPh>
    <phoneticPr fontId="24"/>
  </si>
  <si>
    <t>上場１号</t>
    <rPh sb="0" eb="1">
      <t>ウワ</t>
    </rPh>
    <rPh sb="1" eb="2">
      <t>バ</t>
    </rPh>
    <rPh sb="3" eb="4">
      <t>ゴウ</t>
    </rPh>
    <phoneticPr fontId="24"/>
  </si>
  <si>
    <t>金草～白木</t>
    <rPh sb="0" eb="1">
      <t>カネ</t>
    </rPh>
    <rPh sb="1" eb="2">
      <t>クサ</t>
    </rPh>
    <rPh sb="3" eb="4">
      <t>シロ</t>
    </rPh>
    <rPh sb="4" eb="5">
      <t>キ</t>
    </rPh>
    <phoneticPr fontId="24"/>
  </si>
  <si>
    <t>作礼山１号</t>
    <rPh sb="0" eb="1">
      <t>サク</t>
    </rPh>
    <rPh sb="1" eb="2">
      <t>レイ</t>
    </rPh>
    <rPh sb="2" eb="3">
      <t>ヤマ</t>
    </rPh>
    <rPh sb="4" eb="5">
      <t>ゴウ</t>
    </rPh>
    <phoneticPr fontId="24"/>
  </si>
  <si>
    <t>作礼山２号</t>
    <rPh sb="0" eb="3">
      <t>サクレイザン</t>
    </rPh>
    <rPh sb="4" eb="5">
      <t>ゴウ</t>
    </rPh>
    <phoneticPr fontId="24"/>
  </si>
  <si>
    <t>作礼山３号</t>
    <rPh sb="0" eb="3">
      <t>サクレイザン</t>
    </rPh>
    <rPh sb="4" eb="5">
      <t>ゴウ</t>
    </rPh>
    <phoneticPr fontId="24"/>
  </si>
  <si>
    <t>杉宇土～長尾造之</t>
    <rPh sb="0" eb="1">
      <t>スギ</t>
    </rPh>
    <rPh sb="1" eb="3">
      <t>ウド</t>
    </rPh>
    <rPh sb="4" eb="6">
      <t>ナガオ</t>
    </rPh>
    <rPh sb="6" eb="7">
      <t>ツク</t>
    </rPh>
    <rPh sb="7" eb="8">
      <t>コレ</t>
    </rPh>
    <phoneticPr fontId="24"/>
  </si>
  <si>
    <t>黒岩</t>
    <rPh sb="0" eb="1">
      <t>クロ</t>
    </rPh>
    <rPh sb="1" eb="2">
      <t>イワ</t>
    </rPh>
    <phoneticPr fontId="24"/>
  </si>
  <si>
    <t>上ホヲジ</t>
    <rPh sb="0" eb="1">
      <t>ウエ</t>
    </rPh>
    <phoneticPr fontId="24"/>
  </si>
  <si>
    <t>向野</t>
    <rPh sb="0" eb="1">
      <t>ム</t>
    </rPh>
    <rPh sb="1" eb="2">
      <t>ノ</t>
    </rPh>
    <phoneticPr fontId="24"/>
  </si>
  <si>
    <t>大谷</t>
    <rPh sb="0" eb="2">
      <t>オオタニ</t>
    </rPh>
    <phoneticPr fontId="24"/>
  </si>
  <si>
    <t>大塔</t>
    <rPh sb="0" eb="1">
      <t>ダイ</t>
    </rPh>
    <rPh sb="1" eb="2">
      <t>トウ</t>
    </rPh>
    <phoneticPr fontId="24"/>
  </si>
  <si>
    <t>小馬ヶ倉北</t>
    <rPh sb="0" eb="1">
      <t>コ</t>
    </rPh>
    <rPh sb="1" eb="2">
      <t>ウマ</t>
    </rPh>
    <rPh sb="3" eb="4">
      <t>クラ</t>
    </rPh>
    <rPh sb="4" eb="5">
      <t>キタ</t>
    </rPh>
    <phoneticPr fontId="24"/>
  </si>
  <si>
    <t>長畑～野々平</t>
    <rPh sb="0" eb="1">
      <t>ナガ</t>
    </rPh>
    <rPh sb="1" eb="2">
      <t>ハタケ</t>
    </rPh>
    <rPh sb="3" eb="4">
      <t>ノ</t>
    </rPh>
    <rPh sb="5" eb="6">
      <t>ヒラ</t>
    </rPh>
    <phoneticPr fontId="24"/>
  </si>
  <si>
    <t>日の高地</t>
    <rPh sb="0" eb="1">
      <t>ヒ</t>
    </rPh>
    <rPh sb="2" eb="4">
      <t>コウチ</t>
    </rPh>
    <phoneticPr fontId="24"/>
  </si>
  <si>
    <t>伊万里市</t>
    <rPh sb="0" eb="4">
      <t>イマリシ</t>
    </rPh>
    <phoneticPr fontId="24"/>
  </si>
  <si>
    <t>烏帽子岳</t>
    <rPh sb="0" eb="3">
      <t>エボシ</t>
    </rPh>
    <rPh sb="3" eb="4">
      <t>ダケ</t>
    </rPh>
    <phoneticPr fontId="24"/>
  </si>
  <si>
    <t>大陣岳</t>
    <rPh sb="0" eb="1">
      <t>オオ</t>
    </rPh>
    <rPh sb="1" eb="2">
      <t>ジン</t>
    </rPh>
    <rPh sb="2" eb="3">
      <t>ダケ</t>
    </rPh>
    <phoneticPr fontId="24"/>
  </si>
  <si>
    <t>倉谷</t>
    <rPh sb="0" eb="2">
      <t>クラタニ</t>
    </rPh>
    <phoneticPr fontId="24"/>
  </si>
  <si>
    <t>椎峯山</t>
    <rPh sb="0" eb="1">
      <t>シイ</t>
    </rPh>
    <rPh sb="1" eb="2">
      <t>ミネ</t>
    </rPh>
    <rPh sb="2" eb="3">
      <t>サン</t>
    </rPh>
    <phoneticPr fontId="24"/>
  </si>
  <si>
    <t>花房支</t>
    <rPh sb="0" eb="2">
      <t>ハナフサ</t>
    </rPh>
    <rPh sb="2" eb="3">
      <t>シ</t>
    </rPh>
    <phoneticPr fontId="24"/>
  </si>
  <si>
    <t>畑津</t>
    <rPh sb="0" eb="1">
      <t>ハタ</t>
    </rPh>
    <rPh sb="1" eb="2">
      <t>ツ</t>
    </rPh>
    <phoneticPr fontId="24"/>
  </si>
  <si>
    <t>小黒川～木須</t>
    <rPh sb="0" eb="1">
      <t>コ</t>
    </rPh>
    <rPh sb="1" eb="3">
      <t>クロカワ</t>
    </rPh>
    <rPh sb="4" eb="6">
      <t>キス</t>
    </rPh>
    <phoneticPr fontId="24"/>
  </si>
  <si>
    <t>畑川内～屋敷野</t>
    <rPh sb="0" eb="1">
      <t>ハタケ</t>
    </rPh>
    <rPh sb="1" eb="3">
      <t>カワウチ</t>
    </rPh>
    <rPh sb="4" eb="6">
      <t>ヤシキ</t>
    </rPh>
    <rPh sb="6" eb="7">
      <t>ノ</t>
    </rPh>
    <phoneticPr fontId="24"/>
  </si>
  <si>
    <t>福田～木場</t>
    <rPh sb="0" eb="2">
      <t>フクダ</t>
    </rPh>
    <rPh sb="3" eb="5">
      <t>コバ</t>
    </rPh>
    <phoneticPr fontId="24"/>
  </si>
  <si>
    <t>二里・下分線</t>
    <rPh sb="0" eb="2">
      <t>ニサト</t>
    </rPh>
    <rPh sb="3" eb="4">
      <t>シタ</t>
    </rPh>
    <rPh sb="4" eb="6">
      <t>ブンセン</t>
    </rPh>
    <phoneticPr fontId="24"/>
  </si>
  <si>
    <t>滝川内・川内野</t>
    <rPh sb="0" eb="3">
      <t>タキガワチ</t>
    </rPh>
    <rPh sb="4" eb="6">
      <t>カワチ</t>
    </rPh>
    <rPh sb="6" eb="7">
      <t>ノ</t>
    </rPh>
    <phoneticPr fontId="24"/>
  </si>
  <si>
    <t>有田町</t>
    <rPh sb="0" eb="3">
      <t>アリタチョウ</t>
    </rPh>
    <phoneticPr fontId="24"/>
  </si>
  <si>
    <t>勝負～上内野</t>
    <rPh sb="0" eb="2">
      <t>ショウブ</t>
    </rPh>
    <rPh sb="3" eb="4">
      <t>ウエ</t>
    </rPh>
    <rPh sb="4" eb="6">
      <t>ナイヤ</t>
    </rPh>
    <phoneticPr fontId="24"/>
  </si>
  <si>
    <t>勝負～岳</t>
    <rPh sb="0" eb="2">
      <t>ショウブ</t>
    </rPh>
    <rPh sb="3" eb="4">
      <t>ダケ</t>
    </rPh>
    <phoneticPr fontId="24"/>
  </si>
  <si>
    <t>大木牧～竜門</t>
    <rPh sb="0" eb="2">
      <t>オオキ</t>
    </rPh>
    <rPh sb="2" eb="3">
      <t>ボク</t>
    </rPh>
    <rPh sb="4" eb="6">
      <t>リュウモン</t>
    </rPh>
    <phoneticPr fontId="24"/>
  </si>
  <si>
    <t>白土山</t>
    <rPh sb="0" eb="1">
      <t>シロ</t>
    </rPh>
    <rPh sb="1" eb="2">
      <t>ツチ</t>
    </rPh>
    <rPh sb="2" eb="3">
      <t>ザン</t>
    </rPh>
    <phoneticPr fontId="24"/>
  </si>
  <si>
    <t>山谷牧～南谷</t>
    <rPh sb="0" eb="2">
      <t>ヤマタニ</t>
    </rPh>
    <rPh sb="2" eb="3">
      <t>ボク</t>
    </rPh>
    <rPh sb="4" eb="6">
      <t>ミナミタニ</t>
    </rPh>
    <phoneticPr fontId="24"/>
  </si>
  <si>
    <t>山門～部子</t>
    <rPh sb="0" eb="1">
      <t>ヤマ</t>
    </rPh>
    <rPh sb="1" eb="2">
      <t>モン</t>
    </rPh>
    <rPh sb="3" eb="4">
      <t>ベ</t>
    </rPh>
    <rPh sb="4" eb="5">
      <t>コ</t>
    </rPh>
    <phoneticPr fontId="24"/>
  </si>
  <si>
    <t>唐津市</t>
    <rPh sb="0" eb="2">
      <t>カラツ</t>
    </rPh>
    <rPh sb="2" eb="3">
      <t>シ</t>
    </rPh>
    <phoneticPr fontId="24"/>
  </si>
  <si>
    <t>佐賀北部</t>
    <rPh sb="0" eb="2">
      <t>サガ</t>
    </rPh>
    <rPh sb="2" eb="4">
      <t>ホクブ</t>
    </rPh>
    <phoneticPr fontId="24"/>
  </si>
  <si>
    <t>岩越～八幡元</t>
    <rPh sb="0" eb="2">
      <t>イワコシ</t>
    </rPh>
    <rPh sb="3" eb="5">
      <t>ハチマン</t>
    </rPh>
    <rPh sb="5" eb="6">
      <t>モト</t>
    </rPh>
    <phoneticPr fontId="24"/>
  </si>
  <si>
    <t>有田町</t>
    <rPh sb="0" eb="2">
      <t>アリダ</t>
    </rPh>
    <rPh sb="2" eb="3">
      <t>チョウ</t>
    </rPh>
    <phoneticPr fontId="24"/>
  </si>
  <si>
    <t>原明</t>
    <rPh sb="0" eb="1">
      <t>ゲン</t>
    </rPh>
    <rPh sb="1" eb="2">
      <t>メイ</t>
    </rPh>
    <phoneticPr fontId="24"/>
  </si>
  <si>
    <t>桑々田</t>
    <rPh sb="0" eb="1">
      <t>クワ</t>
    </rPh>
    <rPh sb="2" eb="3">
      <t>タ</t>
    </rPh>
    <phoneticPr fontId="24"/>
  </si>
  <si>
    <t>R1</t>
  </si>
  <si>
    <t>R4</t>
  </si>
  <si>
    <t>用排水路L=766ｍ</t>
  </si>
  <si>
    <t>水路L=100ｍ</t>
  </si>
  <si>
    <t>水路L=170ｍ</t>
  </si>
  <si>
    <t>関係各課</t>
    <rPh sb="0" eb="2">
      <t>カンケイ</t>
    </rPh>
    <rPh sb="2" eb="4">
      <t>カクカ</t>
    </rPh>
    <phoneticPr fontId="8"/>
  </si>
  <si>
    <t>建築</t>
    <rPh sb="0" eb="2">
      <t>ケンチク</t>
    </rPh>
    <phoneticPr fontId="1"/>
  </si>
  <si>
    <t>県内全域</t>
    <rPh sb="0" eb="2">
      <t>ケンナイ</t>
    </rPh>
    <rPh sb="2" eb="4">
      <t>ゼンイキ</t>
    </rPh>
    <phoneticPr fontId="1"/>
  </si>
  <si>
    <t>公営住宅等整備事業</t>
  </si>
  <si>
    <t>住宅市街地総合整備事業</t>
    <rPh sb="0" eb="2">
      <t>ジュウタク</t>
    </rPh>
    <rPh sb="2" eb="5">
      <t>シガイチ</t>
    </rPh>
    <rPh sb="5" eb="7">
      <t>ソウゴウ</t>
    </rPh>
    <rPh sb="7" eb="9">
      <t>セイビ</t>
    </rPh>
    <rPh sb="9" eb="11">
      <t>ジギョウ</t>
    </rPh>
    <phoneticPr fontId="1"/>
  </si>
  <si>
    <t>市街地再開発事業</t>
    <rPh sb="0" eb="3">
      <t>シガイチ</t>
    </rPh>
    <rPh sb="3" eb="6">
      <t>サイカイハツ</t>
    </rPh>
    <rPh sb="6" eb="8">
      <t>ジギョウ</t>
    </rPh>
    <phoneticPr fontId="1"/>
  </si>
  <si>
    <t>優良建築物等整備事業</t>
    <rPh sb="0" eb="2">
      <t>ユウリョウ</t>
    </rPh>
    <rPh sb="2" eb="6">
      <t>ケンチクブツナド</t>
    </rPh>
    <rPh sb="6" eb="8">
      <t>セイビ</t>
    </rPh>
    <rPh sb="8" eb="10">
      <t>ジギョウ</t>
    </rPh>
    <phoneticPr fontId="1"/>
  </si>
  <si>
    <t>住宅・建築物安全ストック形成事業</t>
    <rPh sb="0" eb="2">
      <t>ジュウタク</t>
    </rPh>
    <rPh sb="3" eb="6">
      <t>ケンチクブツ</t>
    </rPh>
    <rPh sb="6" eb="8">
      <t>アンゼン</t>
    </rPh>
    <rPh sb="12" eb="14">
      <t>ケイセイ</t>
    </rPh>
    <rPh sb="14" eb="16">
      <t>ジギョウ</t>
    </rPh>
    <phoneticPr fontId="1"/>
  </si>
  <si>
    <t>狭あい道路整備等促進事業</t>
    <rPh sb="0" eb="1">
      <t>キョウ</t>
    </rPh>
    <rPh sb="3" eb="5">
      <t>ドウロ</t>
    </rPh>
    <rPh sb="5" eb="8">
      <t>セイビナド</t>
    </rPh>
    <rPh sb="8" eb="10">
      <t>ソクシン</t>
    </rPh>
    <rPh sb="10" eb="12">
      <t>ジギョウ</t>
    </rPh>
    <phoneticPr fontId="1"/>
  </si>
  <si>
    <t>河川改修</t>
    <rPh sb="0" eb="2">
      <t>カセン</t>
    </rPh>
    <rPh sb="2" eb="4">
      <t>カイシュウ</t>
    </rPh>
    <phoneticPr fontId="2"/>
  </si>
  <si>
    <t>白石町</t>
    <rPh sb="0" eb="3">
      <t>シロイシマチ</t>
    </rPh>
    <phoneticPr fontId="8"/>
  </si>
  <si>
    <t>福富海岸</t>
    <rPh sb="0" eb="2">
      <t>フクドミ</t>
    </rPh>
    <rPh sb="2" eb="4">
      <t>カイガン</t>
    </rPh>
    <phoneticPr fontId="8"/>
  </si>
  <si>
    <t>福富下分</t>
    <rPh sb="0" eb="2">
      <t>フクドミ</t>
    </rPh>
    <rPh sb="2" eb="4">
      <t>シモブン</t>
    </rPh>
    <phoneticPr fontId="8"/>
  </si>
  <si>
    <t>嘉瀬川</t>
    <rPh sb="0" eb="2">
      <t>カセ</t>
    </rPh>
    <rPh sb="2" eb="3">
      <t>カワ</t>
    </rPh>
    <phoneticPr fontId="7"/>
  </si>
  <si>
    <t>松浦川</t>
    <rPh sb="0" eb="2">
      <t>マツウラ</t>
    </rPh>
    <rPh sb="2" eb="3">
      <t>カワ</t>
    </rPh>
    <phoneticPr fontId="7"/>
  </si>
  <si>
    <t>対応するリスクシナリオ</t>
    <rPh sb="0" eb="2">
      <t>タイオウ</t>
    </rPh>
    <phoneticPr fontId="8"/>
  </si>
  <si>
    <t>1-1</t>
    <phoneticPr fontId="8"/>
  </si>
  <si>
    <t>4-4</t>
  </si>
  <si>
    <t>1-2</t>
    <phoneticPr fontId="8"/>
  </si>
  <si>
    <t>1-3</t>
    <phoneticPr fontId="8"/>
  </si>
  <si>
    <t>1-4</t>
    <phoneticPr fontId="8"/>
  </si>
  <si>
    <t>2-1</t>
    <phoneticPr fontId="8"/>
  </si>
  <si>
    <t>3-1</t>
  </si>
  <si>
    <t>4-1</t>
  </si>
  <si>
    <t>2-2</t>
    <phoneticPr fontId="8"/>
  </si>
  <si>
    <t>2-4</t>
  </si>
  <si>
    <t>2-3</t>
    <phoneticPr fontId="8"/>
  </si>
  <si>
    <t>2-4</t>
    <phoneticPr fontId="8"/>
  </si>
  <si>
    <t>3-1</t>
    <phoneticPr fontId="8"/>
  </si>
  <si>
    <t>4-1</t>
    <phoneticPr fontId="8"/>
  </si>
  <si>
    <t>4-2</t>
  </si>
  <si>
    <t>4-2</t>
    <phoneticPr fontId="8"/>
  </si>
  <si>
    <t>4-3</t>
    <phoneticPr fontId="8"/>
  </si>
  <si>
    <t>4-4</t>
    <phoneticPr fontId="8"/>
  </si>
  <si>
    <t>4-5</t>
    <phoneticPr fontId="8"/>
  </si>
  <si>
    <t>4-6</t>
    <phoneticPr fontId="8"/>
  </si>
  <si>
    <t>4-7</t>
    <phoneticPr fontId="8"/>
  </si>
  <si>
    <t>5-1</t>
    <phoneticPr fontId="8"/>
  </si>
  <si>
    <t>5-4</t>
    <phoneticPr fontId="8"/>
  </si>
  <si>
    <t>対応するリスクシナリオ</t>
    <rPh sb="0" eb="2">
      <t>タイオウ</t>
    </rPh>
    <phoneticPr fontId="8"/>
  </si>
  <si>
    <t>施策内容</t>
    <rPh sb="0" eb="2">
      <t>シサク</t>
    </rPh>
    <rPh sb="2" eb="4">
      <t>ナイヨウ</t>
    </rPh>
    <phoneticPr fontId="8"/>
  </si>
  <si>
    <t>土砂災害リスクの高いエリアに立地する建物について、エリア外への移転を促進する。</t>
    <phoneticPr fontId="1"/>
  </si>
  <si>
    <t>建築物の耐震化促進により、大規模な地震発生時でも倒壊する建築物を減らし、災害廃棄物の発生の抑制にもつなげる。</t>
    <phoneticPr fontId="8"/>
  </si>
  <si>
    <t>住民自らの避難行動や、要配慮者利用施設等の所有者又は管理者が利用者を安全に避難させる行動に結び付くよう、適切に水防情報や土砂災害情報を提供する。</t>
    <phoneticPr fontId="8"/>
  </si>
  <si>
    <t>河川が氾濫した場合の地域への影響や近年に浸水被害があった河川などを中心に河川整備を進めていくとともに、河川の適正な維持管理を行う。</t>
    <phoneticPr fontId="8"/>
  </si>
  <si>
    <t>「緊急性」「必要性」「効果」などの観点から、総合的に判断し、土砂災害防止施設の整備を進めていくとともに、整備した施設の適正な維持管理を行う。</t>
    <phoneticPr fontId="8"/>
  </si>
  <si>
    <t>土砂災害防止施設については、老朽化による機能低下を回避するため、長寿命化計画に基づいた適切な維持管理を行い、延命化と機能確保を図っていく。</t>
    <phoneticPr fontId="8"/>
  </si>
  <si>
    <t>農業用水の配水施設の整備により用水の安定的供給を図る。</t>
    <phoneticPr fontId="8"/>
  </si>
  <si>
    <t>重要インフラの緊急点検の結果を踏まえ、防災・減災・国土強靭化のために緊急性の高い道路から優先的に防災対策を実施する。</t>
    <phoneticPr fontId="8"/>
  </si>
  <si>
    <t>通学路における歩道整備のうち通学路合同点検における要対策箇所の整備を重点的に取り組む。</t>
    <phoneticPr fontId="8"/>
  </si>
  <si>
    <t>道路の無電柱化（電線の地中化）に取り組む。</t>
    <phoneticPr fontId="8"/>
  </si>
  <si>
    <t>温暖化に伴う気候変動によって生ずる影響を軽減するため、水災害に対する治水対策等のそれぞれの事象に応じた適応策を推進する。</t>
    <phoneticPr fontId="8"/>
  </si>
  <si>
    <t>公営住宅整備等</t>
    <rPh sb="6" eb="7">
      <t>ナド</t>
    </rPh>
    <phoneticPr fontId="1"/>
  </si>
  <si>
    <t>住宅整備等</t>
    <rPh sb="0" eb="2">
      <t>ジュウタク</t>
    </rPh>
    <rPh sb="2" eb="4">
      <t>セイビ</t>
    </rPh>
    <phoneticPr fontId="1"/>
  </si>
  <si>
    <t>街なみ整備等</t>
    <rPh sb="0" eb="1">
      <t>マチ</t>
    </rPh>
    <rPh sb="3" eb="5">
      <t>セイビ</t>
    </rPh>
    <phoneticPr fontId="1"/>
  </si>
  <si>
    <t>市街地再開発</t>
    <rPh sb="0" eb="3">
      <t>シガイチ</t>
    </rPh>
    <rPh sb="3" eb="6">
      <t>サイカイハツ</t>
    </rPh>
    <phoneticPr fontId="1"/>
  </si>
  <si>
    <t>優良建築物整備等</t>
    <rPh sb="0" eb="2">
      <t>ユウリョウ</t>
    </rPh>
    <rPh sb="2" eb="5">
      <t>ケンチクブツ</t>
    </rPh>
    <rPh sb="5" eb="7">
      <t>セイビ</t>
    </rPh>
    <phoneticPr fontId="1"/>
  </si>
  <si>
    <t>建築物耐震改修・危険住宅移転等</t>
    <rPh sb="0" eb="3">
      <t>ケンチクブツ</t>
    </rPh>
    <rPh sb="3" eb="5">
      <t>タイシン</t>
    </rPh>
    <rPh sb="5" eb="7">
      <t>カイシュウ</t>
    </rPh>
    <rPh sb="8" eb="10">
      <t>キケン</t>
    </rPh>
    <rPh sb="10" eb="12">
      <t>ジュウタク</t>
    </rPh>
    <rPh sb="12" eb="14">
      <t>イテン</t>
    </rPh>
    <rPh sb="14" eb="15">
      <t>ナド</t>
    </rPh>
    <phoneticPr fontId="1"/>
  </si>
  <si>
    <t>道路情報整備・道路拡張整備等</t>
    <rPh sb="0" eb="2">
      <t>ドウロ</t>
    </rPh>
    <rPh sb="2" eb="4">
      <t>ジョウホウ</t>
    </rPh>
    <rPh sb="4" eb="6">
      <t>セイビ</t>
    </rPh>
    <rPh sb="7" eb="9">
      <t>ドウロ</t>
    </rPh>
    <rPh sb="9" eb="11">
      <t>カクチョウ</t>
    </rPh>
    <rPh sb="11" eb="13">
      <t>セイビ</t>
    </rPh>
    <phoneticPr fontId="1"/>
  </si>
  <si>
    <t>街なみ環境整備事業</t>
    <rPh sb="0" eb="1">
      <t>マチ</t>
    </rPh>
    <rPh sb="3" eb="5">
      <t>カンキョウ</t>
    </rPh>
    <rPh sb="5" eb="7">
      <t>セイビ</t>
    </rPh>
    <rPh sb="7" eb="9">
      <t>ジギョウ</t>
    </rPh>
    <phoneticPr fontId="1"/>
  </si>
  <si>
    <t>あせび</t>
  </si>
  <si>
    <t>サイコン</t>
  </si>
  <si>
    <t>ｍ</t>
    <phoneticPr fontId="8"/>
  </si>
  <si>
    <t>林道</t>
    <rPh sb="0" eb="2">
      <t>リンドウ</t>
    </rPh>
    <phoneticPr fontId="8"/>
  </si>
  <si>
    <t>種別</t>
    <rPh sb="0" eb="2">
      <t>シュベツ</t>
    </rPh>
    <phoneticPr fontId="8"/>
  </si>
  <si>
    <t>利用区域
面積</t>
    <rPh sb="0" eb="2">
      <t>リヨウ</t>
    </rPh>
    <rPh sb="2" eb="4">
      <t>クイキ</t>
    </rPh>
    <rPh sb="5" eb="7">
      <t>メンセキ</t>
    </rPh>
    <phoneticPr fontId="8"/>
  </si>
  <si>
    <t>その他</t>
    <rPh sb="2" eb="3">
      <t>タ</t>
    </rPh>
    <phoneticPr fontId="16"/>
  </si>
  <si>
    <t>道路</t>
    <rPh sb="0" eb="2">
      <t>ドウロ</t>
    </rPh>
    <phoneticPr fontId="16"/>
  </si>
  <si>
    <t>市町</t>
    <rPh sb="0" eb="1">
      <t>シ</t>
    </rPh>
    <rPh sb="1" eb="2">
      <t>マチ</t>
    </rPh>
    <phoneticPr fontId="16"/>
  </si>
  <si>
    <t>上高木東渕線ほか１路線</t>
  </si>
  <si>
    <t>改築</t>
  </si>
  <si>
    <t>佐賀市照明灯LED化事業（3期）</t>
  </si>
  <si>
    <t>照明灯補修・更新</t>
    <rPh sb="2" eb="3">
      <t>トウ</t>
    </rPh>
    <rPh sb="3" eb="5">
      <t>ホシュウ</t>
    </rPh>
    <rPh sb="6" eb="8">
      <t>コウシン</t>
    </rPh>
    <phoneticPr fontId="8"/>
  </si>
  <si>
    <t>長谷本村ほか3路線</t>
  </si>
  <si>
    <t>長谷</t>
  </si>
  <si>
    <t>谷間代先大石線ほか５路線</t>
  </si>
  <si>
    <t>湊町方線ほか1路線</t>
  </si>
  <si>
    <t>湊町</t>
  </si>
  <si>
    <t>高畑二号線ほか1路線</t>
  </si>
  <si>
    <t>鏡</t>
  </si>
  <si>
    <t>佐志大良線ほか37路線</t>
  </si>
  <si>
    <t>枝去木</t>
  </si>
  <si>
    <t>舗装補修</t>
  </si>
  <si>
    <t>後川内桜ヶ丘線ほか6路線</t>
  </si>
  <si>
    <t>法面維持補修</t>
    <rPh sb="0" eb="2">
      <t>ノリメン</t>
    </rPh>
    <rPh sb="2" eb="4">
      <t>イジ</t>
    </rPh>
    <rPh sb="4" eb="6">
      <t>ホシュウ</t>
    </rPh>
    <phoneticPr fontId="16"/>
  </si>
  <si>
    <t>照明灯省エネルギー化事業</t>
  </si>
  <si>
    <t>星賀納所線</t>
  </si>
  <si>
    <t>納所</t>
  </si>
  <si>
    <t>唐津駅前東新興町線ほか2路線</t>
  </si>
  <si>
    <t>新興町</t>
  </si>
  <si>
    <t>田代大官町・萱方線ほか1路線</t>
  </si>
  <si>
    <t>萱方</t>
  </si>
  <si>
    <t>飯田・酒井東線ほか2路線</t>
  </si>
  <si>
    <t>酒井東</t>
  </si>
  <si>
    <t>飯田・水屋線ほか2路線</t>
  </si>
  <si>
    <t>飯田</t>
  </si>
  <si>
    <t>四阿屋・筑紫神社線ほか3路線</t>
  </si>
  <si>
    <t>鳥栖中・税務署線ほか15路線</t>
  </si>
  <si>
    <t>道路防災修繕事業</t>
  </si>
  <si>
    <t>黒牟田線ほか10路線</t>
  </si>
  <si>
    <t>道路防災点検</t>
  </si>
  <si>
    <t>追分医王寺線ほか6路線</t>
  </si>
  <si>
    <t>芦原</t>
  </si>
  <si>
    <t>武雄甘久線ほか4路線</t>
  </si>
  <si>
    <t>中牟田・御神松線ほか2路線</t>
  </si>
  <si>
    <t>鹿島</t>
  </si>
  <si>
    <t>中川・西峰線ほか４路線</t>
  </si>
  <si>
    <t>井手・看場線</t>
  </si>
  <si>
    <t>竹下線ほか13路線</t>
  </si>
  <si>
    <t>道路防災調査</t>
  </si>
  <si>
    <t>嬉野</t>
  </si>
  <si>
    <t>国営千代田西1号線ほか1路線</t>
  </si>
  <si>
    <t>上犬童蓮池線ほか9路線</t>
  </si>
  <si>
    <t>神埼</t>
  </si>
  <si>
    <t>鳥羽院松梅線ほか3路線</t>
  </si>
  <si>
    <t>脊振町</t>
  </si>
  <si>
    <t>詫西・迎島線ほか11路線</t>
  </si>
  <si>
    <t>下石動・上石動線</t>
  </si>
  <si>
    <t>苔野・目達原線ほか6路線</t>
  </si>
  <si>
    <t>吉田・豆田・箱川・立野・大曲</t>
  </si>
  <si>
    <t>桜町・伊勢山線ほか４路線</t>
  </si>
  <si>
    <t>基山</t>
  </si>
  <si>
    <t>井手平8号線</t>
  </si>
  <si>
    <t>代々木</t>
  </si>
  <si>
    <t>小溝原穂波ノ尾線ほか6路線</t>
  </si>
  <si>
    <t>下舞原松葉線</t>
  </si>
  <si>
    <t>上本</t>
  </si>
  <si>
    <t>中央線ほか3路線</t>
  </si>
  <si>
    <t>道路付属物調査</t>
  </si>
  <si>
    <t>高砂門前線ほか4路線</t>
  </si>
  <si>
    <t>宿～下分線</t>
  </si>
  <si>
    <t>東分～祖子分線ほか1路線</t>
  </si>
  <si>
    <t>宿～東分線ほか1路線</t>
  </si>
  <si>
    <t>六府方南方線</t>
  </si>
  <si>
    <t>六府方第３</t>
  </si>
  <si>
    <t>秀村線</t>
  </si>
  <si>
    <t>福田</t>
  </si>
  <si>
    <t>太良町</t>
  </si>
  <si>
    <t>南木庭線ほか7路線</t>
  </si>
  <si>
    <t>交差点改良</t>
  </si>
  <si>
    <t>法面補修</t>
  </si>
  <si>
    <t>県</t>
    <rPh sb="0" eb="1">
      <t>ケン</t>
    </rPh>
    <phoneticPr fontId="8"/>
  </si>
  <si>
    <t>国</t>
    <rPh sb="0" eb="1">
      <t>クニ</t>
    </rPh>
    <phoneticPr fontId="8"/>
  </si>
  <si>
    <t>（国）444号(有明海沿岸道路)</t>
  </si>
  <si>
    <t>（国）208号(佐賀唐津道路)</t>
  </si>
  <si>
    <t>（主）伊万里松浦線</t>
  </si>
  <si>
    <t>（主）前原富士線</t>
  </si>
  <si>
    <t>（一）鳥巣浜崎停車場線</t>
  </si>
  <si>
    <t>（一）松尾湯の原線</t>
  </si>
  <si>
    <t>（主）多久若木線</t>
  </si>
  <si>
    <t>（主）小城牛津線</t>
  </si>
  <si>
    <t>（一）多久牛津線</t>
  </si>
  <si>
    <t>（一）大詫間光法停車場線</t>
  </si>
  <si>
    <t>（一）十五中原線</t>
  </si>
  <si>
    <t>（一）松尾佐賀停車場線</t>
  </si>
  <si>
    <t>（一）神埼北茂安線</t>
  </si>
  <si>
    <t>（一）吉野ヶ里公園線</t>
  </si>
  <si>
    <t>（一）今村枝去木線</t>
  </si>
  <si>
    <t>（一）筒井万賀里川線</t>
  </si>
  <si>
    <t>（一）相知厳木線</t>
  </si>
  <si>
    <t>（一）嬉野下宿塩田線</t>
  </si>
  <si>
    <t>（国）208号(有明海沿岸道路)</t>
  </si>
  <si>
    <t>（国）203号(佐賀唐津道路)</t>
  </si>
  <si>
    <t>（国）497号(西九州自動車道)</t>
  </si>
  <si>
    <t>（国）3号</t>
  </si>
  <si>
    <t>（国）34号</t>
  </si>
  <si>
    <t>（国）202号</t>
  </si>
  <si>
    <t>（国）203号</t>
  </si>
  <si>
    <t>白石町</t>
    <rPh sb="0" eb="2">
      <t>シロイシ</t>
    </rPh>
    <rPh sb="2" eb="3">
      <t>マチ</t>
    </rPh>
    <phoneticPr fontId="2"/>
  </si>
  <si>
    <t>鳥栖市</t>
    <rPh sb="0" eb="2">
      <t>トス</t>
    </rPh>
    <rPh sb="2" eb="3">
      <t>シ</t>
    </rPh>
    <phoneticPr fontId="2"/>
  </si>
  <si>
    <t>佐賀市</t>
    <rPh sb="0" eb="3">
      <t>サガシ</t>
    </rPh>
    <phoneticPr fontId="7"/>
  </si>
  <si>
    <t>唐津市</t>
    <rPh sb="0" eb="3">
      <t>カラツシ</t>
    </rPh>
    <phoneticPr fontId="7"/>
  </si>
  <si>
    <t>玄海町</t>
    <rPh sb="0" eb="2">
      <t>ゲンカイ</t>
    </rPh>
    <rPh sb="2" eb="3">
      <t>マチ</t>
    </rPh>
    <phoneticPr fontId="2"/>
  </si>
  <si>
    <t>小城市</t>
    <rPh sb="0" eb="2">
      <t>オギ</t>
    </rPh>
    <rPh sb="2" eb="3">
      <t>シ</t>
    </rPh>
    <phoneticPr fontId="2"/>
  </si>
  <si>
    <t>武雄市</t>
    <rPh sb="0" eb="2">
      <t>タケオ</t>
    </rPh>
    <rPh sb="2" eb="3">
      <t>シ</t>
    </rPh>
    <phoneticPr fontId="2"/>
  </si>
  <si>
    <t>みやき町</t>
    <rPh sb="3" eb="4">
      <t>マチ</t>
    </rPh>
    <phoneticPr fontId="2"/>
  </si>
  <si>
    <t>上峰町</t>
    <rPh sb="0" eb="1">
      <t>カミ</t>
    </rPh>
    <rPh sb="1" eb="2">
      <t>ミネ</t>
    </rPh>
    <rPh sb="2" eb="3">
      <t>マチ</t>
    </rPh>
    <phoneticPr fontId="2"/>
  </si>
  <si>
    <t>吉野ヶ里町</t>
    <rPh sb="0" eb="4">
      <t>ヨシノガリ</t>
    </rPh>
    <rPh sb="4" eb="5">
      <t>マチ</t>
    </rPh>
    <phoneticPr fontId="2"/>
  </si>
  <si>
    <t>大町町</t>
    <rPh sb="0" eb="2">
      <t>オオマチ</t>
    </rPh>
    <rPh sb="2" eb="3">
      <t>マチ</t>
    </rPh>
    <phoneticPr fontId="2"/>
  </si>
  <si>
    <t>有田町</t>
    <rPh sb="0" eb="2">
      <t>アリタ</t>
    </rPh>
    <rPh sb="2" eb="3">
      <t>マチ</t>
    </rPh>
    <phoneticPr fontId="2"/>
  </si>
  <si>
    <t>福富鹿島道路(Ⅱ期)</t>
    <rPh sb="0" eb="2">
      <t>フクドミ</t>
    </rPh>
    <rPh sb="2" eb="4">
      <t>カシマ</t>
    </rPh>
    <rPh sb="4" eb="6">
      <t>ドウロ</t>
    </rPh>
    <rPh sb="8" eb="9">
      <t>キ</t>
    </rPh>
    <phoneticPr fontId="2"/>
  </si>
  <si>
    <t>本庄</t>
    <rPh sb="0" eb="2">
      <t>ホンジョウ</t>
    </rPh>
    <phoneticPr fontId="2"/>
  </si>
  <si>
    <t>味坂SIC(仮称)</t>
    <rPh sb="0" eb="2">
      <t>アジサカ</t>
    </rPh>
    <rPh sb="6" eb="8">
      <t>カショウ</t>
    </rPh>
    <phoneticPr fontId="2"/>
  </si>
  <si>
    <t>嘉瀬</t>
    <rPh sb="0" eb="2">
      <t>カセ</t>
    </rPh>
    <phoneticPr fontId="2"/>
  </si>
  <si>
    <t>松島</t>
    <rPh sb="0" eb="2">
      <t>マツシマ</t>
    </rPh>
    <phoneticPr fontId="2"/>
  </si>
  <si>
    <t>楠久津</t>
    <rPh sb="0" eb="2">
      <t>クスク</t>
    </rPh>
    <rPh sb="2" eb="3">
      <t>ツ</t>
    </rPh>
    <phoneticPr fontId="2"/>
  </si>
  <si>
    <t>上無津呂</t>
    <rPh sb="0" eb="1">
      <t>ウエ</t>
    </rPh>
    <rPh sb="1" eb="4">
      <t>ムツロ</t>
    </rPh>
    <phoneticPr fontId="7"/>
  </si>
  <si>
    <t>木浦</t>
    <rPh sb="0" eb="2">
      <t>キウラ</t>
    </rPh>
    <phoneticPr fontId="7"/>
  </si>
  <si>
    <t>松尾</t>
  </si>
  <si>
    <t>兵庫</t>
  </si>
  <si>
    <t>江北・牛津・芦刈</t>
  </si>
  <si>
    <t>下和泉</t>
  </si>
  <si>
    <t>小副川</t>
  </si>
  <si>
    <t>牛島</t>
  </si>
  <si>
    <t>高木瀬</t>
  </si>
  <si>
    <t>上無津呂第二</t>
    <rPh sb="4" eb="6">
      <t>ダイニ</t>
    </rPh>
    <phoneticPr fontId="2"/>
  </si>
  <si>
    <t>岩蔵上</t>
    <rPh sb="0" eb="2">
      <t>イワクラ</t>
    </rPh>
    <rPh sb="2" eb="3">
      <t>ウエ</t>
    </rPh>
    <phoneticPr fontId="2"/>
  </si>
  <si>
    <t>長尾</t>
  </si>
  <si>
    <t>石木</t>
  </si>
  <si>
    <t>岸川</t>
  </si>
  <si>
    <t>徳万南</t>
  </si>
  <si>
    <t>久保田宿</t>
  </si>
  <si>
    <t>江津</t>
  </si>
  <si>
    <t>東の原</t>
  </si>
  <si>
    <t>鹿江</t>
  </si>
  <si>
    <t>牛津駅前</t>
  </si>
  <si>
    <t>池上</t>
  </si>
  <si>
    <t>岩蔵</t>
  </si>
  <si>
    <t>日の出</t>
  </si>
  <si>
    <t>南里</t>
  </si>
  <si>
    <t>本町</t>
  </si>
  <si>
    <t>長神田</t>
  </si>
  <si>
    <t>山領</t>
  </si>
  <si>
    <t>千布北</t>
    <rPh sb="0" eb="2">
      <t>チブ</t>
    </rPh>
    <rPh sb="2" eb="3">
      <t>キタ</t>
    </rPh>
    <phoneticPr fontId="2"/>
  </si>
  <si>
    <t>徳万東</t>
    <rPh sb="0" eb="1">
      <t>トク</t>
    </rPh>
    <rPh sb="1" eb="2">
      <t>マン</t>
    </rPh>
    <rPh sb="2" eb="3">
      <t>ヒガシ</t>
    </rPh>
    <phoneticPr fontId="4"/>
  </si>
  <si>
    <t>古賀</t>
  </si>
  <si>
    <t>尼寺</t>
  </si>
  <si>
    <t>犬井道</t>
    <rPh sb="0" eb="3">
      <t>イヌイドウ</t>
    </rPh>
    <phoneticPr fontId="4"/>
  </si>
  <si>
    <t>嘉瀬元町</t>
    <rPh sb="0" eb="2">
      <t>カセ</t>
    </rPh>
    <rPh sb="2" eb="3">
      <t>モト</t>
    </rPh>
    <rPh sb="3" eb="4">
      <t>マチ</t>
    </rPh>
    <phoneticPr fontId="2"/>
  </si>
  <si>
    <t>嘉瀬元町</t>
    <rPh sb="0" eb="2">
      <t>カセ</t>
    </rPh>
    <rPh sb="2" eb="3">
      <t>モト</t>
    </rPh>
    <rPh sb="3" eb="4">
      <t>マチ</t>
    </rPh>
    <phoneticPr fontId="4"/>
  </si>
  <si>
    <t>小々森</t>
  </si>
  <si>
    <t>下鶴</t>
  </si>
  <si>
    <t>南里</t>
    <rPh sb="0" eb="2">
      <t>ナンリ</t>
    </rPh>
    <phoneticPr fontId="4"/>
  </si>
  <si>
    <t>山王</t>
  </si>
  <si>
    <t>徳富</t>
  </si>
  <si>
    <t>下野</t>
  </si>
  <si>
    <t>平田第二</t>
  </si>
  <si>
    <t>吉野ヶ里</t>
    <rPh sb="0" eb="4">
      <t>ヨシノガリ</t>
    </rPh>
    <phoneticPr fontId="2"/>
  </si>
  <si>
    <t>二本黒木</t>
  </si>
  <si>
    <t>迎島</t>
  </si>
  <si>
    <t>黒津</t>
  </si>
  <si>
    <t>豆津橋</t>
    <rPh sb="0" eb="2">
      <t>マメツ</t>
    </rPh>
    <rPh sb="2" eb="3">
      <t>バシ</t>
    </rPh>
    <phoneticPr fontId="2"/>
  </si>
  <si>
    <t>松隈</t>
    <rPh sb="0" eb="2">
      <t>マツクマ</t>
    </rPh>
    <phoneticPr fontId="2"/>
  </si>
  <si>
    <t>城原川ダム</t>
    <rPh sb="0" eb="2">
      <t>ジョウバル</t>
    </rPh>
    <rPh sb="2" eb="3">
      <t>ガワ</t>
    </rPh>
    <phoneticPr fontId="2"/>
  </si>
  <si>
    <t>儀徳</t>
    <rPh sb="0" eb="1">
      <t>ギ</t>
    </rPh>
    <rPh sb="1" eb="2">
      <t>トク</t>
    </rPh>
    <phoneticPr fontId="2"/>
  </si>
  <si>
    <t>下田</t>
    <rPh sb="0" eb="2">
      <t>シモダ</t>
    </rPh>
    <phoneticPr fontId="2"/>
  </si>
  <si>
    <t>坂口第一</t>
    <rPh sb="0" eb="2">
      <t>サカグチ</t>
    </rPh>
    <rPh sb="2" eb="4">
      <t>ダイイチ</t>
    </rPh>
    <phoneticPr fontId="2"/>
  </si>
  <si>
    <t>吉田</t>
  </si>
  <si>
    <t>下西</t>
  </si>
  <si>
    <t>嘉納</t>
  </si>
  <si>
    <t>菅生</t>
  </si>
  <si>
    <t>西尾橋</t>
  </si>
  <si>
    <t>坊所</t>
  </si>
  <si>
    <t>東尾</t>
  </si>
  <si>
    <t>桜町</t>
  </si>
  <si>
    <t>中津隈橋</t>
  </si>
  <si>
    <t>境原</t>
  </si>
  <si>
    <t>西島</t>
  </si>
  <si>
    <t>飯町</t>
  </si>
  <si>
    <t>寄人</t>
    <rPh sb="0" eb="2">
      <t>ヨリウト</t>
    </rPh>
    <phoneticPr fontId="4"/>
  </si>
  <si>
    <t>中鶴</t>
    <rPh sb="0" eb="1">
      <t>ナカ</t>
    </rPh>
    <rPh sb="1" eb="2">
      <t>ツル</t>
    </rPh>
    <phoneticPr fontId="2"/>
  </si>
  <si>
    <t>畑刈</t>
    <rPh sb="1" eb="2">
      <t>カリ</t>
    </rPh>
    <phoneticPr fontId="2"/>
  </si>
  <si>
    <t>唐房バイパス</t>
  </si>
  <si>
    <t>大園</t>
    <rPh sb="0" eb="2">
      <t>オオゾノ</t>
    </rPh>
    <phoneticPr fontId="2"/>
  </si>
  <si>
    <t>中浦</t>
    <rPh sb="0" eb="2">
      <t>ナカウラ</t>
    </rPh>
    <phoneticPr fontId="2"/>
  </si>
  <si>
    <t>屋形石</t>
  </si>
  <si>
    <t>黒川・瀬戸</t>
  </si>
  <si>
    <t>鶴掛峠</t>
    <rPh sb="0" eb="1">
      <t>ツル</t>
    </rPh>
    <rPh sb="1" eb="2">
      <t>カ</t>
    </rPh>
    <rPh sb="2" eb="3">
      <t>トウゲ</t>
    </rPh>
    <phoneticPr fontId="2"/>
  </si>
  <si>
    <t>二里第二</t>
    <rPh sb="3" eb="4">
      <t>ニ</t>
    </rPh>
    <phoneticPr fontId="2"/>
  </si>
  <si>
    <t>小黒川</t>
  </si>
  <si>
    <t>黒牟田</t>
  </si>
  <si>
    <t>辻</t>
  </si>
  <si>
    <t>木須</t>
  </si>
  <si>
    <t>内野</t>
  </si>
  <si>
    <t>大野・桑古場</t>
  </si>
  <si>
    <t>下宿</t>
  </si>
  <si>
    <t>北方第二</t>
    <rPh sb="2" eb="4">
      <t>ダイニ</t>
    </rPh>
    <phoneticPr fontId="2"/>
  </si>
  <si>
    <t>平野</t>
    <rPh sb="0" eb="2">
      <t>ヒラノ</t>
    </rPh>
    <phoneticPr fontId="2"/>
  </si>
  <si>
    <t>石原</t>
    <rPh sb="0" eb="2">
      <t>イシハラ</t>
    </rPh>
    <phoneticPr fontId="2"/>
  </si>
  <si>
    <t>西葉</t>
  </si>
  <si>
    <t>武内</t>
  </si>
  <si>
    <t>福吉</t>
  </si>
  <si>
    <t>馬場</t>
  </si>
  <si>
    <t>山口駅前</t>
  </si>
  <si>
    <t>蔵堂</t>
  </si>
  <si>
    <t>今山</t>
  </si>
  <si>
    <t>横田</t>
  </si>
  <si>
    <t>茅場</t>
  </si>
  <si>
    <t>福富下分</t>
  </si>
  <si>
    <t>火の口</t>
  </si>
  <si>
    <t>馬神</t>
  </si>
  <si>
    <t>馬田</t>
  </si>
  <si>
    <t>富岡</t>
  </si>
  <si>
    <t>塩田久間</t>
    <rPh sb="0" eb="2">
      <t>シオタ</t>
    </rPh>
    <rPh sb="2" eb="3">
      <t>ヒサ</t>
    </rPh>
    <rPh sb="3" eb="4">
      <t>マ</t>
    </rPh>
    <phoneticPr fontId="2"/>
  </si>
  <si>
    <t>北方</t>
  </si>
  <si>
    <t>道の駅鹿島</t>
  </si>
  <si>
    <t>県内一円</t>
    <rPh sb="0" eb="2">
      <t>ケンナイ</t>
    </rPh>
    <rPh sb="2" eb="4">
      <t>イチエン</t>
    </rPh>
    <phoneticPr fontId="7"/>
  </si>
  <si>
    <t>大川佐賀道路</t>
  </si>
  <si>
    <t>多久佐賀道路(Ⅰ期)</t>
  </si>
  <si>
    <t>伊万里道路</t>
  </si>
  <si>
    <t>伊万里松浦道路</t>
  </si>
  <si>
    <t>鳥栖久留米道路</t>
  </si>
  <si>
    <t>鳥栖拡幅</t>
  </si>
  <si>
    <t>神埼佐賀拡幅</t>
  </si>
  <si>
    <t>武雄バイパス</t>
  </si>
  <si>
    <t>永吉交差点</t>
  </si>
  <si>
    <t>三養基高校入口交差点</t>
  </si>
  <si>
    <t>切通交差点</t>
  </si>
  <si>
    <t>吉野ケ里公園駅前交差点</t>
  </si>
  <si>
    <t>踊瀬</t>
  </si>
  <si>
    <t>徳須恵</t>
  </si>
  <si>
    <t>下山谷</t>
  </si>
  <si>
    <t>蔵宿</t>
  </si>
  <si>
    <t>神辺地区</t>
    <rPh sb="2" eb="4">
      <t>チク</t>
    </rPh>
    <phoneticPr fontId="2"/>
  </si>
  <si>
    <t>開成地区</t>
  </si>
  <si>
    <t>ワイヤーロープ</t>
  </si>
  <si>
    <t>バイパス</t>
  </si>
  <si>
    <t>現道拡幅</t>
    <rPh sb="0" eb="2">
      <t>ゲンドウ</t>
    </rPh>
    <rPh sb="2" eb="4">
      <t>カクフク</t>
    </rPh>
    <phoneticPr fontId="2"/>
  </si>
  <si>
    <t>現道拡幅・バイパス</t>
    <rPh sb="0" eb="2">
      <t>ゲンドウ</t>
    </rPh>
    <rPh sb="2" eb="4">
      <t>カクフク</t>
    </rPh>
    <phoneticPr fontId="2"/>
  </si>
  <si>
    <t>現道拡幅</t>
  </si>
  <si>
    <t>道路改良</t>
    <rPh sb="0" eb="2">
      <t>ドウロ</t>
    </rPh>
    <rPh sb="2" eb="4">
      <t>カイリョウ</t>
    </rPh>
    <phoneticPr fontId="2"/>
  </si>
  <si>
    <t>現道拡幅</t>
    <rPh sb="0" eb="4">
      <t>ゲンドウカクフク</t>
    </rPh>
    <phoneticPr fontId="2"/>
  </si>
  <si>
    <t>現道拡幅・バイパス</t>
  </si>
  <si>
    <t>道の駅</t>
    <rPh sb="0" eb="1">
      <t>ミチ</t>
    </rPh>
    <rPh sb="2" eb="3">
      <t>エキ</t>
    </rPh>
    <phoneticPr fontId="2"/>
  </si>
  <si>
    <t>老朽化対策</t>
    <rPh sb="0" eb="3">
      <t>ロウキュウカ</t>
    </rPh>
    <rPh sb="3" eb="5">
      <t>タイサク</t>
    </rPh>
    <phoneticPr fontId="2"/>
  </si>
  <si>
    <t>無電柱化</t>
    <rPh sb="0" eb="1">
      <t>ム</t>
    </rPh>
    <rPh sb="1" eb="3">
      <t>デンチュウ</t>
    </rPh>
    <rPh sb="3" eb="4">
      <t>カ</t>
    </rPh>
    <phoneticPr fontId="2"/>
  </si>
  <si>
    <t>箇所</t>
    <rPh sb="0" eb="2">
      <t>カショ</t>
    </rPh>
    <phoneticPr fontId="8"/>
  </si>
  <si>
    <t>対策工</t>
    <rPh sb="0" eb="2">
      <t>タイサク</t>
    </rPh>
    <rPh sb="2" eb="3">
      <t>コウ</t>
    </rPh>
    <phoneticPr fontId="8"/>
  </si>
  <si>
    <t>一式</t>
    <rPh sb="0" eb="2">
      <t>イッシキ</t>
    </rPh>
    <phoneticPr fontId="8"/>
  </si>
  <si>
    <t>道路防災</t>
    <rPh sb="0" eb="2">
      <t>ドウロ</t>
    </rPh>
    <rPh sb="2" eb="4">
      <t>ボウサイ</t>
    </rPh>
    <phoneticPr fontId="2"/>
  </si>
  <si>
    <t>（町）西石動・上三津東1号線</t>
    <rPh sb="1" eb="2">
      <t>チョウ</t>
    </rPh>
    <rPh sb="3" eb="4">
      <t>ニシ</t>
    </rPh>
    <rPh sb="4" eb="6">
      <t>イシドウ</t>
    </rPh>
    <rPh sb="7" eb="8">
      <t>カミ</t>
    </rPh>
    <rPh sb="8" eb="10">
      <t>ミツ</t>
    </rPh>
    <rPh sb="10" eb="11">
      <t>ヒガシ</t>
    </rPh>
    <rPh sb="12" eb="14">
      <t>ゴウセン</t>
    </rPh>
    <phoneticPr fontId="2"/>
  </si>
  <si>
    <t>-</t>
    <phoneticPr fontId="8"/>
  </si>
  <si>
    <t>（国）207号</t>
    <phoneticPr fontId="8"/>
  </si>
  <si>
    <t>飯田・音成</t>
    <rPh sb="0" eb="2">
      <t>イイダ</t>
    </rPh>
    <rPh sb="3" eb="5">
      <t>オトナリ</t>
    </rPh>
    <phoneticPr fontId="2"/>
  </si>
  <si>
    <t>武雄市</t>
    <rPh sb="0" eb="2">
      <t>タケオ</t>
    </rPh>
    <rPh sb="2" eb="3">
      <t>シ</t>
    </rPh>
    <phoneticPr fontId="8"/>
  </si>
  <si>
    <t>踏切</t>
    <rPh sb="0" eb="2">
      <t>フミキリ</t>
    </rPh>
    <phoneticPr fontId="2"/>
  </si>
  <si>
    <t>交通安全</t>
    <phoneticPr fontId="8"/>
  </si>
  <si>
    <t>主施策
番号</t>
    <rPh sb="0" eb="1">
      <t>シュ</t>
    </rPh>
    <rPh sb="1" eb="3">
      <t>シサク</t>
    </rPh>
    <rPh sb="4" eb="6">
      <t>バンゴウ</t>
    </rPh>
    <phoneticPr fontId="8"/>
  </si>
  <si>
    <t>三間川</t>
    <rPh sb="0" eb="2">
      <t>サンケン</t>
    </rPh>
    <rPh sb="2" eb="3">
      <t>ガワ</t>
    </rPh>
    <phoneticPr fontId="15"/>
  </si>
  <si>
    <t>三間川排水機場</t>
    <rPh sb="0" eb="2">
      <t>サンケン</t>
    </rPh>
    <rPh sb="2" eb="3">
      <t>ガワ</t>
    </rPh>
    <rPh sb="3" eb="6">
      <t>ハイスイキ</t>
    </rPh>
    <rPh sb="6" eb="7">
      <t>ジョウ</t>
    </rPh>
    <phoneticPr fontId="15"/>
  </si>
  <si>
    <t>地蔵川排水機場</t>
    <rPh sb="0" eb="2">
      <t>ジゾウ</t>
    </rPh>
    <rPh sb="2" eb="3">
      <t>カワ</t>
    </rPh>
    <rPh sb="3" eb="6">
      <t>ハイスイキ</t>
    </rPh>
    <rPh sb="6" eb="7">
      <t>ジョウ</t>
    </rPh>
    <phoneticPr fontId="15"/>
  </si>
  <si>
    <t>福所江</t>
    <rPh sb="0" eb="1">
      <t>フク</t>
    </rPh>
    <rPh sb="1" eb="2">
      <t>ショ</t>
    </rPh>
    <rPh sb="2" eb="3">
      <t>エ</t>
    </rPh>
    <phoneticPr fontId="15"/>
  </si>
  <si>
    <t>福所江排水機場</t>
    <rPh sb="0" eb="1">
      <t>フク</t>
    </rPh>
    <rPh sb="1" eb="2">
      <t>ショ</t>
    </rPh>
    <rPh sb="2" eb="3">
      <t>エ</t>
    </rPh>
    <rPh sb="3" eb="6">
      <t>ハイスイキ</t>
    </rPh>
    <rPh sb="6" eb="7">
      <t>ジョウ</t>
    </rPh>
    <phoneticPr fontId="15"/>
  </si>
  <si>
    <t>西田川</t>
    <rPh sb="0" eb="1">
      <t>ニシ</t>
    </rPh>
    <rPh sb="1" eb="2">
      <t>タ</t>
    </rPh>
    <rPh sb="2" eb="3">
      <t>カワ</t>
    </rPh>
    <phoneticPr fontId="15"/>
  </si>
  <si>
    <t>下野排水機場</t>
    <rPh sb="0" eb="2">
      <t>シモノ</t>
    </rPh>
    <rPh sb="2" eb="4">
      <t>ハイスイ</t>
    </rPh>
    <rPh sb="4" eb="5">
      <t>キ</t>
    </rPh>
    <rPh sb="5" eb="6">
      <t>バ</t>
    </rPh>
    <phoneticPr fontId="15"/>
  </si>
  <si>
    <t>波多津川</t>
    <rPh sb="0" eb="3">
      <t>ハタツ</t>
    </rPh>
    <rPh sb="3" eb="4">
      <t>ガワ</t>
    </rPh>
    <phoneticPr fontId="15"/>
  </si>
  <si>
    <t>波多津川排水機場</t>
    <rPh sb="0" eb="3">
      <t>ハタツ</t>
    </rPh>
    <rPh sb="3" eb="4">
      <t>ガワ</t>
    </rPh>
    <rPh sb="4" eb="6">
      <t>ハイスイ</t>
    </rPh>
    <rPh sb="6" eb="8">
      <t>キジョウ</t>
    </rPh>
    <phoneticPr fontId="15"/>
  </si>
  <si>
    <t>木須川</t>
    <rPh sb="0" eb="2">
      <t>キス</t>
    </rPh>
    <rPh sb="2" eb="3">
      <t>カワ</t>
    </rPh>
    <phoneticPr fontId="15"/>
  </si>
  <si>
    <t>木須川排水機場</t>
    <rPh sb="0" eb="1">
      <t>キ</t>
    </rPh>
    <rPh sb="1" eb="2">
      <t>ス</t>
    </rPh>
    <rPh sb="2" eb="3">
      <t>ガワ</t>
    </rPh>
    <rPh sb="3" eb="5">
      <t>ハイスイ</t>
    </rPh>
    <rPh sb="5" eb="7">
      <t>キジョウ</t>
    </rPh>
    <phoneticPr fontId="15"/>
  </si>
  <si>
    <t>黒塩川</t>
    <rPh sb="0" eb="1">
      <t>クロ</t>
    </rPh>
    <rPh sb="1" eb="2">
      <t>シオ</t>
    </rPh>
    <rPh sb="2" eb="3">
      <t>カワ</t>
    </rPh>
    <phoneticPr fontId="15"/>
  </si>
  <si>
    <t>黒塩川排水機場</t>
    <rPh sb="0" eb="1">
      <t>クロ</t>
    </rPh>
    <rPh sb="1" eb="2">
      <t>シオ</t>
    </rPh>
    <rPh sb="2" eb="3">
      <t>ガワ</t>
    </rPh>
    <rPh sb="3" eb="5">
      <t>ハイスイ</t>
    </rPh>
    <rPh sb="5" eb="7">
      <t>キジョウ</t>
    </rPh>
    <phoneticPr fontId="15"/>
  </si>
  <si>
    <t>白石川</t>
    <rPh sb="0" eb="2">
      <t>シロイシ</t>
    </rPh>
    <rPh sb="2" eb="3">
      <t>ガワ</t>
    </rPh>
    <phoneticPr fontId="15"/>
  </si>
  <si>
    <t>白石川排水機場</t>
    <rPh sb="0" eb="2">
      <t>シロイシ</t>
    </rPh>
    <rPh sb="2" eb="3">
      <t>ガワ</t>
    </rPh>
    <rPh sb="3" eb="5">
      <t>ハイスイ</t>
    </rPh>
    <rPh sb="5" eb="6">
      <t>キ</t>
    </rPh>
    <rPh sb="6" eb="7">
      <t>ジョウ</t>
    </rPh>
    <phoneticPr fontId="15"/>
  </si>
  <si>
    <t>廻里江川</t>
    <rPh sb="0" eb="4">
      <t>メグリエ</t>
    </rPh>
    <phoneticPr fontId="15"/>
  </si>
  <si>
    <t>堰堤改良</t>
    <rPh sb="0" eb="2">
      <t>エンテイ</t>
    </rPh>
    <rPh sb="2" eb="4">
      <t>カイリョウ</t>
    </rPh>
    <phoneticPr fontId="8"/>
  </si>
  <si>
    <t>和田川第一</t>
    <rPh sb="0" eb="2">
      <t>ワダ</t>
    </rPh>
    <rPh sb="2" eb="3">
      <t>カワ</t>
    </rPh>
    <rPh sb="3" eb="4">
      <t>ダイ</t>
    </rPh>
    <rPh sb="4" eb="5">
      <t>イチ</t>
    </rPh>
    <phoneticPr fontId="17"/>
  </si>
  <si>
    <t>井手口川</t>
    <rPh sb="0" eb="3">
      <t>イデグチ</t>
    </rPh>
    <rPh sb="3" eb="4">
      <t>カワ</t>
    </rPh>
    <phoneticPr fontId="17"/>
  </si>
  <si>
    <t>村中川第一</t>
    <rPh sb="0" eb="1">
      <t>ムラ</t>
    </rPh>
    <rPh sb="1" eb="2">
      <t>ナカ</t>
    </rPh>
    <rPh sb="2" eb="3">
      <t>カワ</t>
    </rPh>
    <rPh sb="3" eb="5">
      <t>ダイイチ</t>
    </rPh>
    <phoneticPr fontId="17"/>
  </si>
  <si>
    <t>西山谷川</t>
    <rPh sb="0" eb="2">
      <t>ニシヤマ</t>
    </rPh>
    <rPh sb="2" eb="3">
      <t>タニ</t>
    </rPh>
    <rPh sb="3" eb="4">
      <t>カワ</t>
    </rPh>
    <phoneticPr fontId="17"/>
  </si>
  <si>
    <t>末瀬川</t>
    <rPh sb="0" eb="1">
      <t>スエ</t>
    </rPh>
    <rPh sb="1" eb="2">
      <t>セ</t>
    </rPh>
    <rPh sb="2" eb="3">
      <t>カワ</t>
    </rPh>
    <phoneticPr fontId="17"/>
  </si>
  <si>
    <t>砂原川</t>
    <rPh sb="0" eb="2">
      <t>サハラ</t>
    </rPh>
    <rPh sb="2" eb="3">
      <t>カワ</t>
    </rPh>
    <phoneticPr fontId="17"/>
  </si>
  <si>
    <t>中道川</t>
    <rPh sb="0" eb="2">
      <t>ナカミチ</t>
    </rPh>
    <rPh sb="2" eb="3">
      <t>カワ</t>
    </rPh>
    <phoneticPr fontId="17"/>
  </si>
  <si>
    <t>木欒川内川</t>
    <rPh sb="0" eb="5">
      <t>ムクロゴウチガワ</t>
    </rPh>
    <phoneticPr fontId="17"/>
  </si>
  <si>
    <t>柳谷川第三</t>
    <rPh sb="0" eb="2">
      <t>ヤナギタニ</t>
    </rPh>
    <rPh sb="2" eb="3">
      <t>ガワ</t>
    </rPh>
    <rPh sb="3" eb="5">
      <t>ダイサン</t>
    </rPh>
    <phoneticPr fontId="17"/>
  </si>
  <si>
    <t>中開川第一</t>
    <rPh sb="0" eb="1">
      <t>ナカ</t>
    </rPh>
    <rPh sb="1" eb="2">
      <t>カイ</t>
    </rPh>
    <rPh sb="2" eb="3">
      <t>ガワ</t>
    </rPh>
    <rPh sb="3" eb="5">
      <t>ダイイチ</t>
    </rPh>
    <phoneticPr fontId="17"/>
  </si>
  <si>
    <t>塩田川</t>
    <rPh sb="0" eb="2">
      <t>シオタ</t>
    </rPh>
    <rPh sb="2" eb="3">
      <t>カワ</t>
    </rPh>
    <phoneticPr fontId="14"/>
  </si>
  <si>
    <t>塩吹川第一</t>
    <rPh sb="0" eb="1">
      <t>シオ</t>
    </rPh>
    <rPh sb="1" eb="2">
      <t>フ</t>
    </rPh>
    <rPh sb="2" eb="3">
      <t>カワ</t>
    </rPh>
    <rPh sb="3" eb="5">
      <t>ダイイチ</t>
    </rPh>
    <phoneticPr fontId="17"/>
  </si>
  <si>
    <t>現野川第一</t>
    <rPh sb="0" eb="1">
      <t>ゲン</t>
    </rPh>
    <rPh sb="1" eb="2">
      <t>ノ</t>
    </rPh>
    <rPh sb="2" eb="3">
      <t>カワ</t>
    </rPh>
    <rPh sb="3" eb="5">
      <t>ダイイチ</t>
    </rPh>
    <phoneticPr fontId="17"/>
  </si>
  <si>
    <t>日の口溜川第二</t>
    <rPh sb="0" eb="1">
      <t>ヒ</t>
    </rPh>
    <rPh sb="2" eb="3">
      <t>クチ</t>
    </rPh>
    <rPh sb="3" eb="4">
      <t>タ</t>
    </rPh>
    <rPh sb="4" eb="5">
      <t>カワ</t>
    </rPh>
    <rPh sb="5" eb="7">
      <t>ダイニ</t>
    </rPh>
    <phoneticPr fontId="17"/>
  </si>
  <si>
    <t>観音古賀川</t>
    <rPh sb="0" eb="2">
      <t>カンノン</t>
    </rPh>
    <rPh sb="2" eb="4">
      <t>コガ</t>
    </rPh>
    <rPh sb="4" eb="5">
      <t>カワ</t>
    </rPh>
    <phoneticPr fontId="17"/>
  </si>
  <si>
    <t>小合丸川第一</t>
    <rPh sb="0" eb="2">
      <t>コアイ</t>
    </rPh>
    <rPh sb="2" eb="3">
      <t>マル</t>
    </rPh>
    <rPh sb="3" eb="4">
      <t>カワ</t>
    </rPh>
    <rPh sb="4" eb="5">
      <t>ダイ</t>
    </rPh>
    <rPh sb="5" eb="6">
      <t>イチ</t>
    </rPh>
    <phoneticPr fontId="17"/>
  </si>
  <si>
    <t>中原川三</t>
    <rPh sb="0" eb="2">
      <t>ナカハラ</t>
    </rPh>
    <rPh sb="2" eb="3">
      <t>カワ</t>
    </rPh>
    <rPh sb="3" eb="4">
      <t>サン</t>
    </rPh>
    <phoneticPr fontId="17"/>
  </si>
  <si>
    <t>屯坂川第二</t>
    <rPh sb="0" eb="1">
      <t>トン</t>
    </rPh>
    <rPh sb="1" eb="2">
      <t>サカ</t>
    </rPh>
    <rPh sb="2" eb="3">
      <t>カワ</t>
    </rPh>
    <rPh sb="3" eb="5">
      <t>ダイニ</t>
    </rPh>
    <phoneticPr fontId="17"/>
  </si>
  <si>
    <t>川原谷川第一</t>
    <rPh sb="0" eb="2">
      <t>カワハラ</t>
    </rPh>
    <rPh sb="2" eb="3">
      <t>タニ</t>
    </rPh>
    <rPh sb="3" eb="4">
      <t>カワ</t>
    </rPh>
    <rPh sb="4" eb="5">
      <t>ダイ</t>
    </rPh>
    <rPh sb="5" eb="6">
      <t>イチ</t>
    </rPh>
    <phoneticPr fontId="17"/>
  </si>
  <si>
    <t>弥護原川第一</t>
    <rPh sb="0" eb="1">
      <t>ヤ</t>
    </rPh>
    <rPh sb="1" eb="2">
      <t>ゴ</t>
    </rPh>
    <rPh sb="2" eb="3">
      <t>バル</t>
    </rPh>
    <rPh sb="3" eb="4">
      <t>ガワ</t>
    </rPh>
    <rPh sb="4" eb="6">
      <t>ダイイチ</t>
    </rPh>
    <phoneticPr fontId="17"/>
  </si>
  <si>
    <t>次郎谷川第四</t>
    <rPh sb="0" eb="2">
      <t>ジロウ</t>
    </rPh>
    <rPh sb="2" eb="3">
      <t>タニ</t>
    </rPh>
    <rPh sb="3" eb="4">
      <t>カワ</t>
    </rPh>
    <rPh sb="4" eb="5">
      <t>ダイ</t>
    </rPh>
    <rPh sb="5" eb="6">
      <t>ヨン</t>
    </rPh>
    <phoneticPr fontId="17"/>
  </si>
  <si>
    <t>村前川第二</t>
    <rPh sb="0" eb="1">
      <t>ムラ</t>
    </rPh>
    <rPh sb="1" eb="3">
      <t>マエカワ</t>
    </rPh>
    <rPh sb="3" eb="5">
      <t>ダイニ</t>
    </rPh>
    <phoneticPr fontId="17"/>
  </si>
  <si>
    <t>鳴石川</t>
    <rPh sb="0" eb="2">
      <t>ナルイシ</t>
    </rPh>
    <rPh sb="2" eb="3">
      <t>カワ</t>
    </rPh>
    <phoneticPr fontId="17"/>
  </si>
  <si>
    <t>田野新田川</t>
    <rPh sb="0" eb="2">
      <t>タノ</t>
    </rPh>
    <rPh sb="2" eb="4">
      <t>シンデン</t>
    </rPh>
    <rPh sb="4" eb="5">
      <t>カワ</t>
    </rPh>
    <phoneticPr fontId="14"/>
  </si>
  <si>
    <t>新田第一</t>
    <rPh sb="0" eb="2">
      <t>シンデン</t>
    </rPh>
    <rPh sb="2" eb="4">
      <t>ダイイチ</t>
    </rPh>
    <phoneticPr fontId="17"/>
  </si>
  <si>
    <t>岩倍川</t>
    <rPh sb="0" eb="1">
      <t>ガン</t>
    </rPh>
    <rPh sb="1" eb="2">
      <t>バイ</t>
    </rPh>
    <rPh sb="2" eb="3">
      <t>カワ</t>
    </rPh>
    <phoneticPr fontId="17"/>
  </si>
  <si>
    <t>下菖浦川二</t>
    <rPh sb="0" eb="1">
      <t>シモ</t>
    </rPh>
    <rPh sb="1" eb="2">
      <t>ショウ</t>
    </rPh>
    <rPh sb="2" eb="3">
      <t>ウラ</t>
    </rPh>
    <rPh sb="3" eb="4">
      <t>カワ</t>
    </rPh>
    <rPh sb="4" eb="5">
      <t>ニ</t>
    </rPh>
    <phoneticPr fontId="17"/>
  </si>
  <si>
    <t>山ノ田川</t>
    <rPh sb="0" eb="1">
      <t>ヤマ</t>
    </rPh>
    <rPh sb="2" eb="3">
      <t>タ</t>
    </rPh>
    <rPh sb="3" eb="4">
      <t>カワ</t>
    </rPh>
    <phoneticPr fontId="17"/>
  </si>
  <si>
    <t>園部川第十一</t>
    <rPh sb="0" eb="2">
      <t>ソノベ</t>
    </rPh>
    <rPh sb="2" eb="3">
      <t>カワ</t>
    </rPh>
    <rPh sb="3" eb="4">
      <t>ダイ</t>
    </rPh>
    <rPh sb="4" eb="6">
      <t>ジュウイチ</t>
    </rPh>
    <phoneticPr fontId="17"/>
  </si>
  <si>
    <t>池ノ平第二</t>
    <rPh sb="0" eb="1">
      <t>イケ</t>
    </rPh>
    <rPh sb="2" eb="3">
      <t>ヒラ</t>
    </rPh>
    <rPh sb="3" eb="4">
      <t>ダイ</t>
    </rPh>
    <rPh sb="4" eb="5">
      <t>ニ</t>
    </rPh>
    <phoneticPr fontId="17"/>
  </si>
  <si>
    <t>一番ヶ瀬下第三</t>
    <rPh sb="0" eb="2">
      <t>イチバン</t>
    </rPh>
    <rPh sb="3" eb="4">
      <t>セ</t>
    </rPh>
    <rPh sb="4" eb="5">
      <t>シタ</t>
    </rPh>
    <rPh sb="5" eb="6">
      <t>ダイ</t>
    </rPh>
    <rPh sb="6" eb="7">
      <t>サン</t>
    </rPh>
    <phoneticPr fontId="17"/>
  </si>
  <si>
    <t>中村川第二</t>
    <rPh sb="0" eb="2">
      <t>ナカムラ</t>
    </rPh>
    <rPh sb="2" eb="3">
      <t>カワ</t>
    </rPh>
    <rPh sb="3" eb="4">
      <t>ダイ</t>
    </rPh>
    <rPh sb="4" eb="5">
      <t>ニ</t>
    </rPh>
    <phoneticPr fontId="17"/>
  </si>
  <si>
    <t>中島川第三</t>
    <rPh sb="0" eb="2">
      <t>ナカシマ</t>
    </rPh>
    <rPh sb="2" eb="3">
      <t>カワ</t>
    </rPh>
    <rPh sb="3" eb="5">
      <t>ダイサン</t>
    </rPh>
    <phoneticPr fontId="17"/>
  </si>
  <si>
    <t>御手水第二</t>
    <rPh sb="0" eb="3">
      <t>オチョウズ</t>
    </rPh>
    <rPh sb="3" eb="5">
      <t>ダイニ</t>
    </rPh>
    <phoneticPr fontId="17"/>
  </si>
  <si>
    <t>小崩川第二</t>
    <rPh sb="0" eb="1">
      <t>コ</t>
    </rPh>
    <rPh sb="1" eb="2">
      <t>クズ</t>
    </rPh>
    <rPh sb="2" eb="3">
      <t>カワ</t>
    </rPh>
    <rPh sb="3" eb="5">
      <t>ダイニ</t>
    </rPh>
    <phoneticPr fontId="17"/>
  </si>
  <si>
    <t>中原川</t>
    <rPh sb="0" eb="2">
      <t>ナカハラ</t>
    </rPh>
    <rPh sb="2" eb="3">
      <t>カワ</t>
    </rPh>
    <phoneticPr fontId="17"/>
  </si>
  <si>
    <t>上梅野二区川第四</t>
    <rPh sb="0" eb="1">
      <t>カミ</t>
    </rPh>
    <rPh sb="1" eb="2">
      <t>ウメ</t>
    </rPh>
    <rPh sb="2" eb="3">
      <t>ノ</t>
    </rPh>
    <rPh sb="3" eb="5">
      <t>ニク</t>
    </rPh>
    <rPh sb="5" eb="6">
      <t>カワ</t>
    </rPh>
    <rPh sb="6" eb="7">
      <t>ダイ</t>
    </rPh>
    <rPh sb="7" eb="8">
      <t>ヨン</t>
    </rPh>
    <phoneticPr fontId="17"/>
  </si>
  <si>
    <t>岩穴川</t>
    <rPh sb="0" eb="2">
      <t>イワアナ</t>
    </rPh>
    <rPh sb="2" eb="3">
      <t>ガワ</t>
    </rPh>
    <phoneticPr fontId="17"/>
  </si>
  <si>
    <t>抑制工一式</t>
    <rPh sb="0" eb="2">
      <t>ヨクセイ</t>
    </rPh>
    <rPh sb="2" eb="3">
      <t>コウ</t>
    </rPh>
    <rPh sb="3" eb="5">
      <t>イッシキ</t>
    </rPh>
    <phoneticPr fontId="8"/>
  </si>
  <si>
    <t>筒井</t>
    <rPh sb="0" eb="2">
      <t>ツツイ</t>
    </rPh>
    <phoneticPr fontId="17"/>
  </si>
  <si>
    <t>擁壁工一式</t>
    <rPh sb="0" eb="2">
      <t>ヨウヘキ</t>
    </rPh>
    <rPh sb="3" eb="5">
      <t>イッシキ</t>
    </rPh>
    <phoneticPr fontId="8"/>
  </si>
  <si>
    <t>上須田川第三</t>
    <rPh sb="0" eb="3">
      <t>カミスダ</t>
    </rPh>
    <rPh sb="3" eb="4">
      <t>カワ</t>
    </rPh>
    <rPh sb="4" eb="5">
      <t>ダイ</t>
    </rPh>
    <rPh sb="5" eb="6">
      <t>サン</t>
    </rPh>
    <phoneticPr fontId="17"/>
  </si>
  <si>
    <t>平野川第二</t>
    <rPh sb="0" eb="2">
      <t>ヒラノ</t>
    </rPh>
    <rPh sb="2" eb="3">
      <t>カワ</t>
    </rPh>
    <rPh sb="3" eb="5">
      <t>ダイニ</t>
    </rPh>
    <phoneticPr fontId="17"/>
  </si>
  <si>
    <t>金立川</t>
    <rPh sb="0" eb="2">
      <t>キンリュウ</t>
    </rPh>
    <rPh sb="2" eb="3">
      <t>カワ</t>
    </rPh>
    <phoneticPr fontId="17"/>
  </si>
  <si>
    <t>筑後川</t>
    <rPh sb="0" eb="2">
      <t>チクゴ</t>
    </rPh>
    <rPh sb="2" eb="3">
      <t>ガワ</t>
    </rPh>
    <phoneticPr fontId="9"/>
  </si>
  <si>
    <t>安良川（八軒屋地区）</t>
    <rPh sb="0" eb="1">
      <t>ヤス</t>
    </rPh>
    <rPh sb="1" eb="2">
      <t>リョウ</t>
    </rPh>
    <rPh sb="2" eb="3">
      <t>カワ</t>
    </rPh>
    <rPh sb="4" eb="6">
      <t>ハッケン</t>
    </rPh>
    <rPh sb="6" eb="7">
      <t>ヤ</t>
    </rPh>
    <rPh sb="7" eb="9">
      <t>チク</t>
    </rPh>
    <phoneticPr fontId="8"/>
  </si>
  <si>
    <t>城原川（横武地区）</t>
    <rPh sb="0" eb="2">
      <t>ジョウバル</t>
    </rPh>
    <rPh sb="2" eb="3">
      <t>カワ</t>
    </rPh>
    <rPh sb="4" eb="5">
      <t>ヨコ</t>
    </rPh>
    <rPh sb="5" eb="6">
      <t>タケ</t>
    </rPh>
    <rPh sb="6" eb="8">
      <t>チク</t>
    </rPh>
    <phoneticPr fontId="6"/>
  </si>
  <si>
    <t>佐賀市</t>
    <rPh sb="0" eb="2">
      <t>サガ</t>
    </rPh>
    <rPh sb="2" eb="3">
      <t>シ</t>
    </rPh>
    <phoneticPr fontId="8"/>
  </si>
  <si>
    <t>早津江川（犬井道地区）</t>
    <rPh sb="0" eb="4">
      <t>ハヤツエガワ</t>
    </rPh>
    <rPh sb="5" eb="8">
      <t>イヌイドウ</t>
    </rPh>
    <rPh sb="8" eb="10">
      <t>チク</t>
    </rPh>
    <phoneticPr fontId="8"/>
  </si>
  <si>
    <t>諸富川（諸富地区）</t>
    <rPh sb="0" eb="2">
      <t>モロドミ</t>
    </rPh>
    <rPh sb="2" eb="3">
      <t>ガワ</t>
    </rPh>
    <rPh sb="4" eb="6">
      <t>モロドミ</t>
    </rPh>
    <rPh sb="6" eb="8">
      <t>チク</t>
    </rPh>
    <phoneticPr fontId="8"/>
  </si>
  <si>
    <t>田手川</t>
    <rPh sb="0" eb="3">
      <t>タデガワ</t>
    </rPh>
    <phoneticPr fontId="8"/>
  </si>
  <si>
    <t>広川</t>
    <rPh sb="0" eb="2">
      <t>ヒロカワ</t>
    </rPh>
    <phoneticPr fontId="8"/>
  </si>
  <si>
    <t>宝満川</t>
    <rPh sb="0" eb="3">
      <t>ホウマンガワ</t>
    </rPh>
    <phoneticPr fontId="8"/>
  </si>
  <si>
    <t>城原川ダム</t>
    <rPh sb="0" eb="3">
      <t>ジョウバルガワ</t>
    </rPh>
    <phoneticPr fontId="8"/>
  </si>
  <si>
    <t>ダム建設</t>
    <rPh sb="2" eb="4">
      <t>ケンセツ</t>
    </rPh>
    <phoneticPr fontId="8"/>
  </si>
  <si>
    <t>福岡県</t>
    <rPh sb="0" eb="3">
      <t>フクオカケン</t>
    </rPh>
    <phoneticPr fontId="8"/>
  </si>
  <si>
    <t>ダム群連携事業</t>
    <rPh sb="2" eb="3">
      <t>グン</t>
    </rPh>
    <rPh sb="3" eb="5">
      <t>レンケイ</t>
    </rPh>
    <rPh sb="5" eb="7">
      <t>ジギョウ</t>
    </rPh>
    <phoneticPr fontId="8"/>
  </si>
  <si>
    <t>導水路建設</t>
    <rPh sb="0" eb="3">
      <t>ドウスイロ</t>
    </rPh>
    <rPh sb="3" eb="5">
      <t>ケンセツ</t>
    </rPh>
    <phoneticPr fontId="8"/>
  </si>
  <si>
    <t>嘉瀬川</t>
    <rPh sb="0" eb="3">
      <t>カセガワ</t>
    </rPh>
    <phoneticPr fontId="8"/>
  </si>
  <si>
    <t>嘉瀬川（尼寺地区）</t>
    <rPh sb="0" eb="2">
      <t>カセ</t>
    </rPh>
    <rPh sb="2" eb="3">
      <t>ガワ</t>
    </rPh>
    <rPh sb="4" eb="6">
      <t>アマデラ</t>
    </rPh>
    <rPh sb="6" eb="8">
      <t>チク</t>
    </rPh>
    <phoneticPr fontId="8"/>
  </si>
  <si>
    <t>祗園川（祗園地区）</t>
    <rPh sb="0" eb="2">
      <t>ギオン</t>
    </rPh>
    <rPh sb="2" eb="3">
      <t>ガワ</t>
    </rPh>
    <rPh sb="4" eb="6">
      <t>ギオン</t>
    </rPh>
    <rPh sb="6" eb="8">
      <t>チク</t>
    </rPh>
    <phoneticPr fontId="8"/>
  </si>
  <si>
    <t>有沿道アクセス道路整備</t>
    <rPh sb="0" eb="1">
      <t>ア</t>
    </rPh>
    <rPh sb="1" eb="3">
      <t>エンドウ</t>
    </rPh>
    <rPh sb="7" eb="9">
      <t>ドウロ</t>
    </rPh>
    <rPh sb="9" eb="11">
      <t>セイビ</t>
    </rPh>
    <phoneticPr fontId="8"/>
  </si>
  <si>
    <t>嘉瀬川（東山田地区）</t>
    <rPh sb="0" eb="2">
      <t>カセ</t>
    </rPh>
    <rPh sb="2" eb="3">
      <t>ガワ</t>
    </rPh>
    <rPh sb="4" eb="5">
      <t>ヒガシ</t>
    </rPh>
    <rPh sb="5" eb="7">
      <t>ヤマダ</t>
    </rPh>
    <rPh sb="7" eb="9">
      <t>チク</t>
    </rPh>
    <phoneticPr fontId="8"/>
  </si>
  <si>
    <t>嘉瀬川（十五地区）</t>
    <rPh sb="0" eb="3">
      <t>カセガワ</t>
    </rPh>
    <rPh sb="4" eb="8">
      <t>ジュウゴチク</t>
    </rPh>
    <phoneticPr fontId="8"/>
  </si>
  <si>
    <t>嘉瀬川（嘉瀬地区）</t>
    <rPh sb="0" eb="3">
      <t>カセガワ</t>
    </rPh>
    <rPh sb="4" eb="6">
      <t>カセ</t>
    </rPh>
    <rPh sb="6" eb="8">
      <t>チク</t>
    </rPh>
    <phoneticPr fontId="8"/>
  </si>
  <si>
    <t>嘉瀬川、祗園川</t>
    <rPh sb="0" eb="3">
      <t>カセガワ</t>
    </rPh>
    <rPh sb="4" eb="7">
      <t>ギオンガワ</t>
    </rPh>
    <phoneticPr fontId="8"/>
  </si>
  <si>
    <t>六角川</t>
    <rPh sb="0" eb="2">
      <t>ロッカク</t>
    </rPh>
    <rPh sb="2" eb="3">
      <t>ガワ</t>
    </rPh>
    <phoneticPr fontId="8"/>
  </si>
  <si>
    <t>牛津川中・上流</t>
    <rPh sb="0" eb="3">
      <t>ウシヅガワ</t>
    </rPh>
    <rPh sb="3" eb="4">
      <t>ナカ</t>
    </rPh>
    <rPh sb="5" eb="7">
      <t>ジョウリュウ</t>
    </rPh>
    <phoneticPr fontId="8"/>
  </si>
  <si>
    <t>六角川</t>
    <rPh sb="0" eb="3">
      <t>ロッカクガワ</t>
    </rPh>
    <phoneticPr fontId="8"/>
  </si>
  <si>
    <t>河川改修（分水路）</t>
    <rPh sb="0" eb="2">
      <t>カセン</t>
    </rPh>
    <rPh sb="2" eb="4">
      <t>カイシュウ</t>
    </rPh>
    <rPh sb="5" eb="8">
      <t>ブンスイロ</t>
    </rPh>
    <phoneticPr fontId="2"/>
  </si>
  <si>
    <t>武雄川</t>
    <rPh sb="0" eb="2">
      <t>タケオ</t>
    </rPh>
    <rPh sb="2" eb="3">
      <t>ガワ</t>
    </rPh>
    <phoneticPr fontId="8"/>
  </si>
  <si>
    <t>高橋排水機場ポンプ増設</t>
    <rPh sb="9" eb="11">
      <t>ゾウセツ</t>
    </rPh>
    <phoneticPr fontId="2"/>
  </si>
  <si>
    <t>牛津川下流</t>
    <rPh sb="0" eb="2">
      <t>ウシヅ</t>
    </rPh>
    <rPh sb="2" eb="3">
      <t>ガワ</t>
    </rPh>
    <rPh sb="3" eb="5">
      <t>カリュウ</t>
    </rPh>
    <phoneticPr fontId="8"/>
  </si>
  <si>
    <t>遊水地整備</t>
    <rPh sb="0" eb="3">
      <t>ユウスイチ</t>
    </rPh>
    <rPh sb="3" eb="5">
      <t>セイビ</t>
    </rPh>
    <phoneticPr fontId="8"/>
  </si>
  <si>
    <t>牛津川（上砥川地区）</t>
    <rPh sb="0" eb="2">
      <t>ウシヅ</t>
    </rPh>
    <rPh sb="2" eb="3">
      <t>ガワ</t>
    </rPh>
    <rPh sb="4" eb="5">
      <t>カミ</t>
    </rPh>
    <rPh sb="5" eb="6">
      <t>ト</t>
    </rPh>
    <rPh sb="6" eb="7">
      <t>ガワ</t>
    </rPh>
    <rPh sb="7" eb="9">
      <t>チク</t>
    </rPh>
    <phoneticPr fontId="8"/>
  </si>
  <si>
    <t>六角川（溝ノ上地区）</t>
    <rPh sb="0" eb="3">
      <t>ロッカクガワ</t>
    </rPh>
    <rPh sb="4" eb="5">
      <t>ミゾ</t>
    </rPh>
    <rPh sb="6" eb="7">
      <t>ウエ</t>
    </rPh>
    <rPh sb="7" eb="9">
      <t>チク</t>
    </rPh>
    <phoneticPr fontId="8"/>
  </si>
  <si>
    <t>洪水調整池建設</t>
    <rPh sb="0" eb="5">
      <t>コウズイチョウセイチ</t>
    </rPh>
    <rPh sb="5" eb="7">
      <t>ケンセツ</t>
    </rPh>
    <phoneticPr fontId="8"/>
  </si>
  <si>
    <t>六角川中流</t>
    <rPh sb="0" eb="3">
      <t>ロッカクガワ</t>
    </rPh>
    <rPh sb="3" eb="5">
      <t>チュウリュウ</t>
    </rPh>
    <phoneticPr fontId="8"/>
  </si>
  <si>
    <t>牛津川中上流部</t>
    <rPh sb="0" eb="3">
      <t>ウシヅガワ</t>
    </rPh>
    <rPh sb="2" eb="3">
      <t>ガワ</t>
    </rPh>
    <rPh sb="3" eb="7">
      <t>チュウジョウリュウブ</t>
    </rPh>
    <phoneticPr fontId="8"/>
  </si>
  <si>
    <t>牛津川中上流部</t>
    <rPh sb="0" eb="3">
      <t>ウシヅガワ</t>
    </rPh>
    <rPh sb="3" eb="7">
      <t>チュウジョウリュウブ</t>
    </rPh>
    <phoneticPr fontId="8"/>
  </si>
  <si>
    <t>武雄市・大町町・白石町・多久市・小城市</t>
  </si>
  <si>
    <t>六角川、牛津川、武雄川</t>
    <rPh sb="0" eb="3">
      <t>ロッカクガワ</t>
    </rPh>
    <rPh sb="4" eb="7">
      <t>ウシヅガワ</t>
    </rPh>
    <rPh sb="8" eb="10">
      <t>タケオ</t>
    </rPh>
    <rPh sb="10" eb="11">
      <t>カワ</t>
    </rPh>
    <phoneticPr fontId="8"/>
  </si>
  <si>
    <t>松浦川</t>
    <rPh sb="0" eb="3">
      <t>マツウラガワ</t>
    </rPh>
    <phoneticPr fontId="8"/>
  </si>
  <si>
    <t>松浦川（久里地区）</t>
    <rPh sb="0" eb="3">
      <t>マツウラガワ</t>
    </rPh>
    <rPh sb="4" eb="6">
      <t>クリ</t>
    </rPh>
    <rPh sb="6" eb="8">
      <t>チク</t>
    </rPh>
    <phoneticPr fontId="8"/>
  </si>
  <si>
    <t>徳須恵川（石志地区）</t>
    <rPh sb="0" eb="4">
      <t>トクスエカワ</t>
    </rPh>
    <rPh sb="5" eb="6">
      <t>イシ</t>
    </rPh>
    <rPh sb="6" eb="7">
      <t>ココロザシ</t>
    </rPh>
    <rPh sb="7" eb="9">
      <t>チク</t>
    </rPh>
    <phoneticPr fontId="8"/>
  </si>
  <si>
    <t>厳木川（本山地区）</t>
    <rPh sb="0" eb="3">
      <t>キュウラギガワ</t>
    </rPh>
    <rPh sb="4" eb="8">
      <t>モトヤマチク</t>
    </rPh>
    <phoneticPr fontId="8"/>
  </si>
  <si>
    <t>松浦川（鏡地区）</t>
    <rPh sb="0" eb="3">
      <t>マツウラガワ</t>
    </rPh>
    <rPh sb="4" eb="5">
      <t>カガミ</t>
    </rPh>
    <rPh sb="5" eb="7">
      <t>チク</t>
    </rPh>
    <phoneticPr fontId="8"/>
  </si>
  <si>
    <t>松浦川（牟田部地区）</t>
    <rPh sb="0" eb="3">
      <t>マツウラガワ</t>
    </rPh>
    <rPh sb="4" eb="7">
      <t>ムタベ</t>
    </rPh>
    <rPh sb="7" eb="9">
      <t>チク</t>
    </rPh>
    <phoneticPr fontId="8"/>
  </si>
  <si>
    <t>松浦川（川西地区）</t>
    <rPh sb="0" eb="3">
      <t>マツウラガワ</t>
    </rPh>
    <rPh sb="4" eb="8">
      <t>カワニシチク</t>
    </rPh>
    <phoneticPr fontId="8"/>
  </si>
  <si>
    <t>橋</t>
    <rPh sb="0" eb="1">
      <t>ハシ</t>
    </rPh>
    <phoneticPr fontId="8"/>
  </si>
  <si>
    <t>徳須恵川（畑島地区）</t>
    <rPh sb="0" eb="4">
      <t>トクスエカワ</t>
    </rPh>
    <rPh sb="5" eb="7">
      <t>ハタシマ</t>
    </rPh>
    <rPh sb="7" eb="9">
      <t>チク</t>
    </rPh>
    <phoneticPr fontId="8"/>
  </si>
  <si>
    <t>徳須恵川（水留地区）</t>
    <rPh sb="0" eb="4">
      <t>トクスエカワ</t>
    </rPh>
    <rPh sb="5" eb="6">
      <t>ミズ</t>
    </rPh>
    <rPh sb="6" eb="7">
      <t>トド</t>
    </rPh>
    <rPh sb="7" eb="9">
      <t>チク</t>
    </rPh>
    <phoneticPr fontId="8"/>
  </si>
  <si>
    <t>徳須恵川（古里地区）</t>
    <rPh sb="0" eb="4">
      <t>トクスエカワ</t>
    </rPh>
    <rPh sb="5" eb="7">
      <t>フルサト</t>
    </rPh>
    <rPh sb="7" eb="9">
      <t>チク</t>
    </rPh>
    <phoneticPr fontId="8"/>
  </si>
  <si>
    <t>基</t>
    <rPh sb="0" eb="1">
      <t>モト</t>
    </rPh>
    <phoneticPr fontId="8"/>
  </si>
  <si>
    <t>徳須恵川（大曲地区）</t>
    <rPh sb="0" eb="4">
      <t>トクスエカワ</t>
    </rPh>
    <rPh sb="5" eb="7">
      <t>オオマガリ</t>
    </rPh>
    <rPh sb="7" eb="9">
      <t>チク</t>
    </rPh>
    <phoneticPr fontId="8"/>
  </si>
  <si>
    <t>厳木川（箞木地区）</t>
    <rPh sb="0" eb="3">
      <t>キュウラギガワ</t>
    </rPh>
    <rPh sb="4" eb="5">
      <t>ケン</t>
    </rPh>
    <rPh sb="5" eb="6">
      <t>キ</t>
    </rPh>
    <rPh sb="6" eb="8">
      <t>チク</t>
    </rPh>
    <phoneticPr fontId="8"/>
  </si>
  <si>
    <t>松浦川、厳木川</t>
    <rPh sb="0" eb="3">
      <t>マツウラガワ</t>
    </rPh>
    <rPh sb="4" eb="7">
      <t>キュウラギガワ</t>
    </rPh>
    <phoneticPr fontId="8"/>
  </si>
  <si>
    <t>県</t>
    <rPh sb="0" eb="1">
      <t>ケン</t>
    </rPh>
    <phoneticPr fontId="7"/>
  </si>
  <si>
    <t>かんがい排水事業</t>
    <rPh sb="4" eb="6">
      <t>ハイスイ</t>
    </rPh>
    <rPh sb="6" eb="8">
      <t>ジギョウ</t>
    </rPh>
    <phoneticPr fontId="7"/>
  </si>
  <si>
    <t>用排水路工L=13,667ｍ
用水路工L=3,501ｍ
取水施設工　2箇所</t>
  </si>
  <si>
    <t>小城市</t>
    <rPh sb="0" eb="2">
      <t>オギ</t>
    </rPh>
    <rPh sb="2" eb="3">
      <t>シ</t>
    </rPh>
    <phoneticPr fontId="7"/>
  </si>
  <si>
    <t>用排水路工L=1,415ｍ
用水路工L=13,213ｍ</t>
  </si>
  <si>
    <t>用排水路工L=3,440ｍ
用水路工L=17,589ｍ
附帯工　一式</t>
  </si>
  <si>
    <t>用水路工L=7,451ｍ</t>
  </si>
  <si>
    <t>水路工L=3,890ｍ
揚水機場　1箇所</t>
    <rPh sb="0" eb="2">
      <t>スイロ</t>
    </rPh>
    <rPh sb="2" eb="3">
      <t>コウ</t>
    </rPh>
    <rPh sb="12" eb="14">
      <t>ヨウスイ</t>
    </rPh>
    <rPh sb="14" eb="15">
      <t>キ</t>
    </rPh>
    <rPh sb="15" eb="16">
      <t>バ</t>
    </rPh>
    <rPh sb="18" eb="20">
      <t>カショ</t>
    </rPh>
    <phoneticPr fontId="7"/>
  </si>
  <si>
    <t>基幹水利施設ストックマネジメント事業</t>
    <rPh sb="0" eb="2">
      <t>キカン</t>
    </rPh>
    <rPh sb="2" eb="4">
      <t>スイリ</t>
    </rPh>
    <rPh sb="4" eb="6">
      <t>シセツ</t>
    </rPh>
    <rPh sb="16" eb="18">
      <t>ジギョウ</t>
    </rPh>
    <phoneticPr fontId="7"/>
  </si>
  <si>
    <t>排水機場　1箇所</t>
    <rPh sb="0" eb="2">
      <t>ハイスイ</t>
    </rPh>
    <rPh sb="2" eb="4">
      <t>キジョウ</t>
    </rPh>
    <rPh sb="6" eb="8">
      <t>カショ</t>
    </rPh>
    <phoneticPr fontId="7"/>
  </si>
  <si>
    <t>機能保全計画　一式</t>
    <rPh sb="0" eb="2">
      <t>キノウ</t>
    </rPh>
    <rPh sb="2" eb="4">
      <t>ホゼン</t>
    </rPh>
    <rPh sb="4" eb="6">
      <t>ケイカク</t>
    </rPh>
    <rPh sb="7" eb="9">
      <t>イッシキ</t>
    </rPh>
    <phoneticPr fontId="7"/>
  </si>
  <si>
    <t>神埼市</t>
    <rPh sb="0" eb="3">
      <t>カンザキシ</t>
    </rPh>
    <phoneticPr fontId="7"/>
  </si>
  <si>
    <t>用水路工　一式
付帯工　一式</t>
    <rPh sb="1" eb="3">
      <t>スイロ</t>
    </rPh>
    <rPh sb="3" eb="4">
      <t>コウ</t>
    </rPh>
    <rPh sb="5" eb="7">
      <t>イッシキ</t>
    </rPh>
    <rPh sb="8" eb="11">
      <t>フタイコウ</t>
    </rPh>
    <rPh sb="12" eb="14">
      <t>イッシキ</t>
    </rPh>
    <phoneticPr fontId="7"/>
  </si>
  <si>
    <t>玄海町</t>
    <rPh sb="0" eb="3">
      <t>ゲンカイチョウ</t>
    </rPh>
    <phoneticPr fontId="7"/>
  </si>
  <si>
    <t>ダム付帯施設　一式</t>
    <rPh sb="2" eb="4">
      <t>フタイ</t>
    </rPh>
    <rPh sb="4" eb="6">
      <t>シセツ</t>
    </rPh>
    <rPh sb="7" eb="9">
      <t>イッシキ</t>
    </rPh>
    <phoneticPr fontId="7"/>
  </si>
  <si>
    <t>制水門　1箇所</t>
    <rPh sb="0" eb="1">
      <t>セイ</t>
    </rPh>
    <rPh sb="1" eb="3">
      <t>スイモン</t>
    </rPh>
    <rPh sb="5" eb="7">
      <t>カショ</t>
    </rPh>
    <phoneticPr fontId="7"/>
  </si>
  <si>
    <t>白石平野２</t>
    <rPh sb="0" eb="2">
      <t>シロイシ</t>
    </rPh>
    <rPh sb="2" eb="4">
      <t>ヘイヤ</t>
    </rPh>
    <phoneticPr fontId="7"/>
  </si>
  <si>
    <t>基盤整備促進（小規模整備型）</t>
    <rPh sb="0" eb="2">
      <t>キバン</t>
    </rPh>
    <rPh sb="2" eb="4">
      <t>セイビ</t>
    </rPh>
    <rPh sb="4" eb="6">
      <t>ソクシン</t>
    </rPh>
    <rPh sb="7" eb="10">
      <t>ショウキボ</t>
    </rPh>
    <rPh sb="10" eb="12">
      <t>セイビ</t>
    </rPh>
    <rPh sb="12" eb="13">
      <t>カタ</t>
    </rPh>
    <phoneticPr fontId="7"/>
  </si>
  <si>
    <t>用水路L=1615m</t>
    <rPh sb="0" eb="3">
      <t>ヨウスイロ</t>
    </rPh>
    <phoneticPr fontId="7"/>
  </si>
  <si>
    <t>用排水路L=980m</t>
    <rPh sb="0" eb="1">
      <t>ヨウ</t>
    </rPh>
    <rPh sb="1" eb="4">
      <t>ハイスイロ</t>
    </rPh>
    <phoneticPr fontId="7"/>
  </si>
  <si>
    <t>用水路L=698m</t>
    <rPh sb="0" eb="3">
      <t>ヨウスイロ</t>
    </rPh>
    <phoneticPr fontId="7"/>
  </si>
  <si>
    <t>用排水路L=430m</t>
    <rPh sb="0" eb="1">
      <t>ヨウ</t>
    </rPh>
    <rPh sb="1" eb="4">
      <t>ハイスイロ</t>
    </rPh>
    <phoneticPr fontId="7"/>
  </si>
  <si>
    <t>用水路L=332m</t>
    <rPh sb="0" eb="3">
      <t>ヨウスイロ</t>
    </rPh>
    <phoneticPr fontId="7"/>
  </si>
  <si>
    <t>用水路L=1825m
用排水路L=909m
制水門N=6か所</t>
    <rPh sb="0" eb="3">
      <t>ヨウスイロ</t>
    </rPh>
    <rPh sb="11" eb="12">
      <t>ヨウ</t>
    </rPh>
    <rPh sb="12" eb="15">
      <t>ハイスイロ</t>
    </rPh>
    <rPh sb="22" eb="23">
      <t>セイ</t>
    </rPh>
    <rPh sb="23" eb="25">
      <t>スイモン</t>
    </rPh>
    <rPh sb="29" eb="30">
      <t>ショ</t>
    </rPh>
    <phoneticPr fontId="7"/>
  </si>
  <si>
    <t>用排水路N=1式
制水門N=1式</t>
    <rPh sb="0" eb="1">
      <t>ヨウ</t>
    </rPh>
    <rPh sb="1" eb="4">
      <t>ハイスイロ</t>
    </rPh>
    <rPh sb="9" eb="10">
      <t>セイ</t>
    </rPh>
    <rPh sb="10" eb="12">
      <t>スイモン</t>
    </rPh>
    <phoneticPr fontId="7"/>
  </si>
  <si>
    <t>用排水路L=560m
ため池補修N=1式</t>
    <rPh sb="0" eb="1">
      <t>ヨウ</t>
    </rPh>
    <rPh sb="1" eb="4">
      <t>ハイスイロ</t>
    </rPh>
    <rPh sb="13" eb="14">
      <t>イケ</t>
    </rPh>
    <rPh sb="14" eb="16">
      <t>ホシュウ</t>
    </rPh>
    <rPh sb="19" eb="20">
      <t>シキ</t>
    </rPh>
    <phoneticPr fontId="7"/>
  </si>
  <si>
    <t>サイフォンL=50m
用水路L=400m</t>
    <rPh sb="11" eb="14">
      <t>ヨウスイロ</t>
    </rPh>
    <phoneticPr fontId="7"/>
  </si>
  <si>
    <t>用排水路L=440m
水管橋N=1か所</t>
    <rPh sb="0" eb="1">
      <t>ヨウ</t>
    </rPh>
    <rPh sb="1" eb="4">
      <t>ハイスイロ</t>
    </rPh>
    <rPh sb="11" eb="12">
      <t>スイ</t>
    </rPh>
    <rPh sb="12" eb="13">
      <t>カン</t>
    </rPh>
    <rPh sb="13" eb="14">
      <t>キョウ</t>
    </rPh>
    <rPh sb="18" eb="19">
      <t>ショ</t>
    </rPh>
    <phoneticPr fontId="7"/>
  </si>
  <si>
    <t>頭首工改修N=1か所</t>
    <rPh sb="0" eb="3">
      <t>トウシュコウ</t>
    </rPh>
    <rPh sb="3" eb="5">
      <t>カイシュウ</t>
    </rPh>
    <rPh sb="9" eb="10">
      <t>ショ</t>
    </rPh>
    <phoneticPr fontId="7"/>
  </si>
  <si>
    <t>用排水路L=157m</t>
    <rPh sb="0" eb="1">
      <t>ヨウ</t>
    </rPh>
    <rPh sb="1" eb="4">
      <t>ハイスイロ</t>
    </rPh>
    <phoneticPr fontId="7"/>
  </si>
  <si>
    <t>用排水路L=490m</t>
    <rPh sb="0" eb="1">
      <t>ヨウ</t>
    </rPh>
    <rPh sb="1" eb="4">
      <t>ハイスイロ</t>
    </rPh>
    <phoneticPr fontId="7"/>
  </si>
  <si>
    <t>三部</t>
    <rPh sb="0" eb="2">
      <t>サンブ</t>
    </rPh>
    <phoneticPr fontId="5"/>
  </si>
  <si>
    <t>除塵機N=1か所</t>
    <rPh sb="0" eb="3">
      <t>ジョジンキ</t>
    </rPh>
    <rPh sb="7" eb="8">
      <t>ショ</t>
    </rPh>
    <phoneticPr fontId="7"/>
  </si>
  <si>
    <t>浅浦</t>
    <rPh sb="0" eb="1">
      <t>アサ</t>
    </rPh>
    <rPh sb="1" eb="2">
      <t>ウラ</t>
    </rPh>
    <phoneticPr fontId="5"/>
  </si>
  <si>
    <t>湯ノ峰</t>
    <rPh sb="0" eb="1">
      <t>ユ</t>
    </rPh>
    <rPh sb="2" eb="3">
      <t>ミネ</t>
    </rPh>
    <phoneticPr fontId="5"/>
  </si>
  <si>
    <t>地域農業水利施設ストックマネジメント事業</t>
    <rPh sb="0" eb="2">
      <t>チイキ</t>
    </rPh>
    <rPh sb="2" eb="4">
      <t>ノウギョウ</t>
    </rPh>
    <rPh sb="4" eb="8">
      <t>スイリシセツ</t>
    </rPh>
    <rPh sb="18" eb="20">
      <t>ジギョウ</t>
    </rPh>
    <phoneticPr fontId="7"/>
  </si>
  <si>
    <t>用排水施設一式</t>
    <rPh sb="0" eb="3">
      <t>ヨウハイスイ</t>
    </rPh>
    <rPh sb="3" eb="5">
      <t>シセツ</t>
    </rPh>
    <phoneticPr fontId="7"/>
  </si>
  <si>
    <t>ダム付帯施設　一式
用排水施設一式</t>
    <rPh sb="2" eb="4">
      <t>フタイ</t>
    </rPh>
    <rPh sb="4" eb="6">
      <t>シセツ</t>
    </rPh>
    <rPh sb="7" eb="9">
      <t>イッシキ</t>
    </rPh>
    <rPh sb="10" eb="13">
      <t>ヨウハイスイ</t>
    </rPh>
    <rPh sb="13" eb="15">
      <t>シセツ</t>
    </rPh>
    <rPh sb="15" eb="17">
      <t>イッシキ</t>
    </rPh>
    <phoneticPr fontId="7"/>
  </si>
  <si>
    <t>用排水施設一式</t>
    <rPh sb="0" eb="3">
      <t>ヨウハイスイ</t>
    </rPh>
    <rPh sb="3" eb="5">
      <t>シセツ</t>
    </rPh>
    <rPh sb="5" eb="7">
      <t>イッシキ</t>
    </rPh>
    <phoneticPr fontId="7"/>
  </si>
  <si>
    <t>鳥栖２期</t>
    <rPh sb="3" eb="4">
      <t>キ</t>
    </rPh>
    <phoneticPr fontId="4"/>
  </si>
  <si>
    <t>区</t>
    <rPh sb="0" eb="1">
      <t>ク</t>
    </rPh>
    <phoneticPr fontId="7"/>
  </si>
  <si>
    <t>用水施設一式</t>
    <rPh sb="0" eb="2">
      <t>ヨウスイ</t>
    </rPh>
    <rPh sb="2" eb="4">
      <t>シセツ</t>
    </rPh>
    <rPh sb="4" eb="6">
      <t>イッシキ</t>
    </rPh>
    <phoneticPr fontId="7"/>
  </si>
  <si>
    <t>浜玉ひれふり</t>
    <rPh sb="0" eb="2">
      <t>ハマタマ</t>
    </rPh>
    <phoneticPr fontId="3"/>
  </si>
  <si>
    <t>排水機場2箇所</t>
    <rPh sb="0" eb="2">
      <t>ハイスイ</t>
    </rPh>
    <rPh sb="2" eb="4">
      <t>キジョウ</t>
    </rPh>
    <rPh sb="5" eb="7">
      <t>カショ</t>
    </rPh>
    <phoneticPr fontId="7"/>
  </si>
  <si>
    <t>鹿島地区</t>
    <rPh sb="2" eb="4">
      <t>チク</t>
    </rPh>
    <phoneticPr fontId="5"/>
  </si>
  <si>
    <t>鹿島地区その２</t>
    <rPh sb="2" eb="4">
      <t>チク</t>
    </rPh>
    <phoneticPr fontId="5"/>
  </si>
  <si>
    <t>鹿島地区その３</t>
    <rPh sb="2" eb="4">
      <t>チク</t>
    </rPh>
    <phoneticPr fontId="5"/>
  </si>
  <si>
    <t>多良岳二期</t>
    <rPh sb="3" eb="5">
      <t>ニキ</t>
    </rPh>
    <phoneticPr fontId="5"/>
  </si>
  <si>
    <t>多良岳三期</t>
    <rPh sb="3" eb="4">
      <t>ミ</t>
    </rPh>
    <rPh sb="4" eb="5">
      <t>キ</t>
    </rPh>
    <phoneticPr fontId="5"/>
  </si>
  <si>
    <t>鹿島干拓</t>
    <rPh sb="2" eb="4">
      <t>カンタク</t>
    </rPh>
    <phoneticPr fontId="5"/>
  </si>
  <si>
    <t>鹿島干拓第２</t>
    <rPh sb="2" eb="4">
      <t>カンタク</t>
    </rPh>
    <rPh sb="4" eb="5">
      <t>ダイ</t>
    </rPh>
    <phoneticPr fontId="5"/>
  </si>
  <si>
    <t>鹿島干拓第３</t>
    <rPh sb="2" eb="4">
      <t>カンタク</t>
    </rPh>
    <rPh sb="4" eb="5">
      <t>ダイ</t>
    </rPh>
    <phoneticPr fontId="5"/>
  </si>
  <si>
    <t>塩田東部2期</t>
    <rPh sb="5" eb="6">
      <t>キ</t>
    </rPh>
    <phoneticPr fontId="4"/>
  </si>
  <si>
    <t>塩田東部3期</t>
    <rPh sb="5" eb="6">
      <t>キ</t>
    </rPh>
    <phoneticPr fontId="4"/>
  </si>
  <si>
    <t>大町２期</t>
    <rPh sb="3" eb="4">
      <t>キ</t>
    </rPh>
    <phoneticPr fontId="5"/>
  </si>
  <si>
    <t>太良</t>
    <rPh sb="0" eb="2">
      <t>タラ</t>
    </rPh>
    <phoneticPr fontId="5"/>
  </si>
  <si>
    <t>太良第２</t>
    <rPh sb="0" eb="2">
      <t>タラ</t>
    </rPh>
    <rPh sb="2" eb="3">
      <t>ダイ</t>
    </rPh>
    <phoneticPr fontId="5"/>
  </si>
  <si>
    <t>太良第３</t>
    <rPh sb="0" eb="2">
      <t>タラ</t>
    </rPh>
    <rPh sb="2" eb="3">
      <t>ダイ</t>
    </rPh>
    <phoneticPr fontId="5"/>
  </si>
  <si>
    <t>市</t>
    <rPh sb="0" eb="1">
      <t>シ</t>
    </rPh>
    <phoneticPr fontId="7"/>
  </si>
  <si>
    <t>神埼</t>
    <rPh sb="0" eb="2">
      <t>カンザキ</t>
    </rPh>
    <phoneticPr fontId="7"/>
  </si>
  <si>
    <t>鹿島市</t>
    <rPh sb="0" eb="3">
      <t>カシマシ</t>
    </rPh>
    <phoneticPr fontId="7"/>
  </si>
  <si>
    <t>農道整備事業（保全対策型）</t>
    <rPh sb="0" eb="2">
      <t>ノウドウ</t>
    </rPh>
    <rPh sb="2" eb="4">
      <t>セイビ</t>
    </rPh>
    <rPh sb="4" eb="6">
      <t>ジギョウ</t>
    </rPh>
    <rPh sb="7" eb="9">
      <t>ホゼン</t>
    </rPh>
    <rPh sb="9" eb="11">
      <t>タイサク</t>
    </rPh>
    <rPh sb="11" eb="12">
      <t>ガタ</t>
    </rPh>
    <phoneticPr fontId="7"/>
  </si>
  <si>
    <t>多良岳オレンジ海道鹿島</t>
    <rPh sb="0" eb="3">
      <t>タラダケ</t>
    </rPh>
    <rPh sb="7" eb="9">
      <t>カイドウ</t>
    </rPh>
    <rPh sb="9" eb="11">
      <t>カシマ</t>
    </rPh>
    <phoneticPr fontId="7"/>
  </si>
  <si>
    <t>L=1570m</t>
  </si>
  <si>
    <t>太良町</t>
    <rPh sb="0" eb="3">
      <t>タラチョウ</t>
    </rPh>
    <phoneticPr fontId="7"/>
  </si>
  <si>
    <t>町</t>
    <rPh sb="0" eb="1">
      <t>チョウ</t>
    </rPh>
    <phoneticPr fontId="7"/>
  </si>
  <si>
    <t>多良岳オレンジ海道太良</t>
    <rPh sb="0" eb="3">
      <t>タラダケ</t>
    </rPh>
    <rPh sb="7" eb="9">
      <t>カイドウ</t>
    </rPh>
    <rPh sb="9" eb="11">
      <t>タラ</t>
    </rPh>
    <phoneticPr fontId="7"/>
  </si>
  <si>
    <t>L=5930m</t>
  </si>
  <si>
    <t>団体営農道整備事業（保全対策型事業）</t>
    <rPh sb="0" eb="2">
      <t>ダンタイ</t>
    </rPh>
    <rPh sb="2" eb="3">
      <t>エイ</t>
    </rPh>
    <rPh sb="3" eb="5">
      <t>ノウドウ</t>
    </rPh>
    <rPh sb="5" eb="7">
      <t>セイビ</t>
    </rPh>
    <rPh sb="7" eb="9">
      <t>ジギョウ</t>
    </rPh>
    <rPh sb="10" eb="12">
      <t>ホゼン</t>
    </rPh>
    <rPh sb="12" eb="14">
      <t>タイサク</t>
    </rPh>
    <rPh sb="14" eb="15">
      <t>カタ</t>
    </rPh>
    <rPh sb="15" eb="17">
      <t>ジギョウ</t>
    </rPh>
    <phoneticPr fontId="7"/>
  </si>
  <si>
    <t>五町田</t>
    <rPh sb="0" eb="2">
      <t>ゴチョウ</t>
    </rPh>
    <rPh sb="2" eb="3">
      <t>タ</t>
    </rPh>
    <phoneticPr fontId="7"/>
  </si>
  <si>
    <t>L=990ｍ</t>
  </si>
  <si>
    <t>用排水路工 L=33,842m</t>
    <rPh sb="0" eb="1">
      <t>ヨウ</t>
    </rPh>
    <rPh sb="1" eb="4">
      <t>ハイスイロ</t>
    </rPh>
    <rPh sb="4" eb="5">
      <t>コウ</t>
    </rPh>
    <phoneticPr fontId="7"/>
  </si>
  <si>
    <t>用排水路工 L=75,597m</t>
    <rPh sb="0" eb="1">
      <t>ヨウ</t>
    </rPh>
    <rPh sb="1" eb="4">
      <t>ハイスイロ</t>
    </rPh>
    <rPh sb="4" eb="5">
      <t>コウ</t>
    </rPh>
    <phoneticPr fontId="7"/>
  </si>
  <si>
    <t>用排水路工 L=13,044m</t>
    <rPh sb="0" eb="1">
      <t>ヨウ</t>
    </rPh>
    <rPh sb="1" eb="4">
      <t>ハイスイロ</t>
    </rPh>
    <rPh sb="4" eb="5">
      <t>コウ</t>
    </rPh>
    <phoneticPr fontId="7"/>
  </si>
  <si>
    <t>用排水路工 L=17,552m</t>
    <rPh sb="0" eb="1">
      <t>ヨウ</t>
    </rPh>
    <rPh sb="1" eb="4">
      <t>ハイスイロ</t>
    </rPh>
    <rPh sb="4" eb="5">
      <t>コウ</t>
    </rPh>
    <phoneticPr fontId="7"/>
  </si>
  <si>
    <t>用排水路工 L=24,713m</t>
    <rPh sb="0" eb="1">
      <t>ヨウ</t>
    </rPh>
    <rPh sb="1" eb="4">
      <t>ハイスイロ</t>
    </rPh>
    <rPh sb="4" eb="5">
      <t>コウ</t>
    </rPh>
    <phoneticPr fontId="7"/>
  </si>
  <si>
    <t>用排水路工 L=114,502m</t>
    <rPh sb="0" eb="1">
      <t>ヨウ</t>
    </rPh>
    <rPh sb="1" eb="4">
      <t>ハイスイロ</t>
    </rPh>
    <rPh sb="4" eb="5">
      <t>コウ</t>
    </rPh>
    <phoneticPr fontId="7"/>
  </si>
  <si>
    <t>用排水路工 L=20,088m</t>
    <rPh sb="0" eb="1">
      <t>ヨウ</t>
    </rPh>
    <rPh sb="1" eb="4">
      <t>ハイスイロ</t>
    </rPh>
    <rPh sb="4" eb="5">
      <t>コウ</t>
    </rPh>
    <phoneticPr fontId="7"/>
  </si>
  <si>
    <t>用排水路工 L=71,536m</t>
    <rPh sb="0" eb="1">
      <t>ヨウ</t>
    </rPh>
    <rPh sb="1" eb="4">
      <t>ハイスイロ</t>
    </rPh>
    <rPh sb="4" eb="5">
      <t>コウ</t>
    </rPh>
    <phoneticPr fontId="7"/>
  </si>
  <si>
    <t>用排水路工 L=25,882m</t>
    <rPh sb="0" eb="1">
      <t>ヨウ</t>
    </rPh>
    <rPh sb="1" eb="4">
      <t>ハイスイロ</t>
    </rPh>
    <rPh sb="4" eb="5">
      <t>コウ</t>
    </rPh>
    <phoneticPr fontId="7"/>
  </si>
  <si>
    <t>用排水路工 L=74,298m</t>
    <rPh sb="0" eb="1">
      <t>ヨウ</t>
    </rPh>
    <rPh sb="1" eb="4">
      <t>ハイスイロ</t>
    </rPh>
    <rPh sb="4" eb="5">
      <t>コウ</t>
    </rPh>
    <phoneticPr fontId="7"/>
  </si>
  <si>
    <t>用排水路工 L=39,807m</t>
    <rPh sb="0" eb="1">
      <t>ヨウ</t>
    </rPh>
    <rPh sb="1" eb="4">
      <t>ハイスイロ</t>
    </rPh>
    <rPh sb="4" eb="5">
      <t>コウ</t>
    </rPh>
    <phoneticPr fontId="7"/>
  </si>
  <si>
    <t>用排水路工 L=6,153m</t>
    <rPh sb="0" eb="1">
      <t>ヨウ</t>
    </rPh>
    <rPh sb="1" eb="4">
      <t>ハイスイロ</t>
    </rPh>
    <rPh sb="4" eb="5">
      <t>コウ</t>
    </rPh>
    <phoneticPr fontId="7"/>
  </si>
  <si>
    <t>用排水路工 L=9,020m</t>
    <rPh sb="0" eb="1">
      <t>ヨウ</t>
    </rPh>
    <rPh sb="1" eb="4">
      <t>ハイスイロ</t>
    </rPh>
    <rPh sb="4" eb="5">
      <t>コウ</t>
    </rPh>
    <phoneticPr fontId="7"/>
  </si>
  <si>
    <t>頭首工補修　一式</t>
    <rPh sb="0" eb="3">
      <t>トウシュコウ</t>
    </rPh>
    <rPh sb="3" eb="5">
      <t>ホシュウ</t>
    </rPh>
    <rPh sb="6" eb="8">
      <t>イッシキ</t>
    </rPh>
    <phoneticPr fontId="7"/>
  </si>
  <si>
    <t>明神堰</t>
    <rPh sb="0" eb="3">
      <t>ミョウジンセキ</t>
    </rPh>
    <phoneticPr fontId="5"/>
  </si>
  <si>
    <t>大阪</t>
    <rPh sb="0" eb="2">
      <t>オオサカ</t>
    </rPh>
    <phoneticPr fontId="7"/>
  </si>
  <si>
    <t>塩田川水系</t>
    <rPh sb="0" eb="2">
      <t>シオタ</t>
    </rPh>
    <rPh sb="2" eb="3">
      <t>ガワ</t>
    </rPh>
    <rPh sb="3" eb="5">
      <t>スイケイ</t>
    </rPh>
    <phoneticPr fontId="4"/>
  </si>
  <si>
    <t>鬼五郎</t>
    <rPh sb="0" eb="1">
      <t>オニ</t>
    </rPh>
    <rPh sb="1" eb="3">
      <t>ゴロウ</t>
    </rPh>
    <phoneticPr fontId="4"/>
  </si>
  <si>
    <t>式浪</t>
    <rPh sb="0" eb="1">
      <t>シキ</t>
    </rPh>
    <rPh sb="1" eb="2">
      <t>ナミ</t>
    </rPh>
    <phoneticPr fontId="4"/>
  </si>
  <si>
    <t>川瀬</t>
    <rPh sb="0" eb="2">
      <t>カワセ</t>
    </rPh>
    <phoneticPr fontId="4"/>
  </si>
  <si>
    <t>用水路工L=22,250ｍ
排水路工L=15,030m
排水機場2ヶ所</t>
    <rPh sb="0" eb="3">
      <t>ヨウスイロ</t>
    </rPh>
    <rPh sb="3" eb="4">
      <t>コウ</t>
    </rPh>
    <rPh sb="14" eb="16">
      <t>ハイスイ</t>
    </rPh>
    <rPh sb="16" eb="17">
      <t>ロ</t>
    </rPh>
    <rPh sb="17" eb="18">
      <t>コウ</t>
    </rPh>
    <rPh sb="28" eb="32">
      <t>ハイスイキジョウ</t>
    </rPh>
    <rPh sb="34" eb="35">
      <t>ショ</t>
    </rPh>
    <phoneticPr fontId="7"/>
  </si>
  <si>
    <t>小城市</t>
    <rPh sb="0" eb="3">
      <t>オギシ</t>
    </rPh>
    <phoneticPr fontId="7"/>
  </si>
  <si>
    <t>用水路工L=2,469ｍ
排水路工L=16,456m
排水機場1ヶ所</t>
    <rPh sb="0" eb="3">
      <t>ヨウスイロ</t>
    </rPh>
    <rPh sb="3" eb="4">
      <t>コウ</t>
    </rPh>
    <rPh sb="13" eb="15">
      <t>ハイスイ</t>
    </rPh>
    <rPh sb="15" eb="16">
      <t>ロ</t>
    </rPh>
    <rPh sb="16" eb="17">
      <t>コウ</t>
    </rPh>
    <rPh sb="27" eb="31">
      <t>ハイスイキジョウ</t>
    </rPh>
    <rPh sb="33" eb="34">
      <t>ショ</t>
    </rPh>
    <phoneticPr fontId="7"/>
  </si>
  <si>
    <t>用排水路工 L=30km</t>
    <rPh sb="0" eb="1">
      <t>ヨウ</t>
    </rPh>
    <rPh sb="1" eb="4">
      <t>ハイスイロ</t>
    </rPh>
    <rPh sb="4" eb="5">
      <t>コウ</t>
    </rPh>
    <phoneticPr fontId="7"/>
  </si>
  <si>
    <t>地すべり対策工　一式</t>
    <rPh sb="0" eb="1">
      <t>ジ</t>
    </rPh>
    <rPh sb="4" eb="6">
      <t>タイサク</t>
    </rPh>
    <rPh sb="6" eb="7">
      <t>コウ</t>
    </rPh>
    <rPh sb="8" eb="10">
      <t>イッシキ</t>
    </rPh>
    <phoneticPr fontId="7"/>
  </si>
  <si>
    <t>船ノ原第二</t>
    <rPh sb="0" eb="1">
      <t>フネ</t>
    </rPh>
    <rPh sb="2" eb="3">
      <t>ハラ</t>
    </rPh>
    <rPh sb="3" eb="4">
      <t>ダイ</t>
    </rPh>
    <rPh sb="4" eb="5">
      <t>２</t>
    </rPh>
    <phoneticPr fontId="7"/>
  </si>
  <si>
    <t>頭首工改修　一式</t>
    <rPh sb="0" eb="3">
      <t>トウシュコウ</t>
    </rPh>
    <rPh sb="3" eb="5">
      <t>カイシュウ</t>
    </rPh>
    <rPh sb="6" eb="8">
      <t>イッシキ</t>
    </rPh>
    <phoneticPr fontId="7"/>
  </si>
  <si>
    <t>堤体工、洪水吐工、取水施設工</t>
    <rPh sb="0" eb="2">
      <t>テイタイ</t>
    </rPh>
    <rPh sb="2" eb="3">
      <t>コウ</t>
    </rPh>
    <rPh sb="4" eb="7">
      <t>コウズイバキ</t>
    </rPh>
    <rPh sb="7" eb="8">
      <t>コウ</t>
    </rPh>
    <rPh sb="9" eb="11">
      <t>シュスイ</t>
    </rPh>
    <rPh sb="11" eb="13">
      <t>シセツ</t>
    </rPh>
    <rPh sb="13" eb="14">
      <t>コウ</t>
    </rPh>
    <phoneticPr fontId="7"/>
  </si>
  <si>
    <t>耕地</t>
    <rPh sb="0" eb="2">
      <t>コウチ</t>
    </rPh>
    <phoneticPr fontId="2"/>
  </si>
  <si>
    <t>伊勢塚第２</t>
    <rPh sb="0" eb="2">
      <t>イセ</t>
    </rPh>
    <rPh sb="2" eb="3">
      <t>ツカ</t>
    </rPh>
    <rPh sb="3" eb="4">
      <t>ダイ</t>
    </rPh>
    <phoneticPr fontId="2"/>
  </si>
  <si>
    <t>水梨下</t>
    <rPh sb="0" eb="2">
      <t>ミズナシ</t>
    </rPh>
    <rPh sb="2" eb="3">
      <t>シタ</t>
    </rPh>
    <phoneticPr fontId="7"/>
  </si>
  <si>
    <t>堤体工</t>
    <rPh sb="0" eb="2">
      <t>テイタイ</t>
    </rPh>
    <rPh sb="2" eb="3">
      <t>コウ</t>
    </rPh>
    <phoneticPr fontId="7"/>
  </si>
  <si>
    <t>黒岩</t>
    <rPh sb="0" eb="2">
      <t>クロイワ</t>
    </rPh>
    <phoneticPr fontId="7"/>
  </si>
  <si>
    <t>郡山</t>
    <rPh sb="0" eb="1">
      <t>グン</t>
    </rPh>
    <rPh sb="1" eb="2">
      <t>ザン</t>
    </rPh>
    <phoneticPr fontId="5"/>
  </si>
  <si>
    <t>県内市町</t>
    <rPh sb="0" eb="2">
      <t>ケンナイ</t>
    </rPh>
    <rPh sb="2" eb="3">
      <t>シ</t>
    </rPh>
    <rPh sb="3" eb="4">
      <t>マチ</t>
    </rPh>
    <phoneticPr fontId="7"/>
  </si>
  <si>
    <t>堤体開削</t>
    <rPh sb="0" eb="2">
      <t>テイタイ</t>
    </rPh>
    <rPh sb="2" eb="3">
      <t>カイ</t>
    </rPh>
    <rPh sb="3" eb="4">
      <t>サク</t>
    </rPh>
    <phoneticPr fontId="7"/>
  </si>
  <si>
    <t>ため池等整備事業</t>
  </si>
  <si>
    <t>堤体工、洪水吐工</t>
    <rPh sb="0" eb="2">
      <t>テイタイ</t>
    </rPh>
    <rPh sb="2" eb="3">
      <t>コウ</t>
    </rPh>
    <rPh sb="4" eb="6">
      <t>コウズイ</t>
    </rPh>
    <rPh sb="6" eb="7">
      <t>ハ</t>
    </rPh>
    <rPh sb="7" eb="8">
      <t>コウ</t>
    </rPh>
    <phoneticPr fontId="7"/>
  </si>
  <si>
    <t>神水川ため池</t>
    <rPh sb="5" eb="6">
      <t>イケ</t>
    </rPh>
    <phoneticPr fontId="4"/>
  </si>
  <si>
    <t>中山ため池</t>
    <rPh sb="0" eb="2">
      <t>ナカヤマ</t>
    </rPh>
    <rPh sb="4" eb="5">
      <t>イケ</t>
    </rPh>
    <phoneticPr fontId="4"/>
  </si>
  <si>
    <t>五本柳ため池</t>
    <rPh sb="0" eb="2">
      <t>ゴホン</t>
    </rPh>
    <rPh sb="2" eb="3">
      <t>ヤナギ</t>
    </rPh>
    <rPh sb="5" eb="6">
      <t>イケ</t>
    </rPh>
    <phoneticPr fontId="4"/>
  </si>
  <si>
    <t>妙現ため池</t>
    <rPh sb="0" eb="1">
      <t>ミョウ</t>
    </rPh>
    <rPh sb="1" eb="2">
      <t>ゲン</t>
    </rPh>
    <rPh sb="4" eb="5">
      <t>イケ</t>
    </rPh>
    <phoneticPr fontId="4"/>
  </si>
  <si>
    <t>上林ため池</t>
    <rPh sb="0" eb="1">
      <t>カミ</t>
    </rPh>
    <rPh sb="1" eb="2">
      <t>ハヤシ</t>
    </rPh>
    <rPh sb="4" eb="5">
      <t>イケ</t>
    </rPh>
    <phoneticPr fontId="4"/>
  </si>
  <si>
    <t>ため池耐震照査</t>
    <rPh sb="2" eb="3">
      <t>イケ</t>
    </rPh>
    <rPh sb="3" eb="5">
      <t>タイシン</t>
    </rPh>
    <rPh sb="5" eb="7">
      <t>ショウサ</t>
    </rPh>
    <phoneticPr fontId="7"/>
  </si>
  <si>
    <t>伊勢塚第２</t>
    <rPh sb="0" eb="3">
      <t>イセヅカ</t>
    </rPh>
    <rPh sb="3" eb="4">
      <t>ダイ</t>
    </rPh>
    <phoneticPr fontId="7"/>
  </si>
  <si>
    <t>ため池実施計画策定</t>
    <rPh sb="2" eb="3">
      <t>イケ</t>
    </rPh>
    <rPh sb="3" eb="5">
      <t>ジッシ</t>
    </rPh>
    <rPh sb="5" eb="7">
      <t>ケイカク</t>
    </rPh>
    <rPh sb="7" eb="9">
      <t>サクテイ</t>
    </rPh>
    <phoneticPr fontId="7"/>
  </si>
  <si>
    <t>手付下</t>
    <rPh sb="0" eb="1">
      <t>テ</t>
    </rPh>
    <rPh sb="1" eb="2">
      <t>ツキ</t>
    </rPh>
    <rPh sb="2" eb="3">
      <t>シモ</t>
    </rPh>
    <phoneticPr fontId="4"/>
  </si>
  <si>
    <t>大坂</t>
    <rPh sb="0" eb="2">
      <t>オオサカ</t>
    </rPh>
    <phoneticPr fontId="5"/>
  </si>
  <si>
    <t>頭首工実施計画策定</t>
    <rPh sb="0" eb="3">
      <t>トウシュコウ</t>
    </rPh>
    <rPh sb="3" eb="5">
      <t>ジッシ</t>
    </rPh>
    <rPh sb="5" eb="7">
      <t>ケイカク</t>
    </rPh>
    <rPh sb="7" eb="9">
      <t>サクテイ</t>
    </rPh>
    <phoneticPr fontId="7"/>
  </si>
  <si>
    <t>嬉野１期</t>
    <rPh sb="0" eb="2">
      <t>ウレシノ</t>
    </rPh>
    <rPh sb="3" eb="4">
      <t>キ</t>
    </rPh>
    <phoneticPr fontId="4"/>
  </si>
  <si>
    <t>白石地域</t>
    <rPh sb="0" eb="2">
      <t>シロイシ</t>
    </rPh>
    <rPh sb="2" eb="4">
      <t>チイキ</t>
    </rPh>
    <phoneticPr fontId="5"/>
  </si>
  <si>
    <t>用排水路実施計画策定</t>
    <rPh sb="0" eb="1">
      <t>ヨウ</t>
    </rPh>
    <rPh sb="1" eb="4">
      <t>ハイスイロ</t>
    </rPh>
    <rPh sb="4" eb="6">
      <t>ジッシ</t>
    </rPh>
    <rPh sb="6" eb="8">
      <t>ケイカク</t>
    </rPh>
    <rPh sb="8" eb="10">
      <t>サクテイ</t>
    </rPh>
    <phoneticPr fontId="7"/>
  </si>
  <si>
    <t>地すべり対策施設長寿命化計画策定</t>
    <rPh sb="0" eb="1">
      <t>ジ</t>
    </rPh>
    <rPh sb="4" eb="6">
      <t>タイサク</t>
    </rPh>
    <rPh sb="6" eb="8">
      <t>シセツ</t>
    </rPh>
    <rPh sb="8" eb="12">
      <t>チョウジュミョウカ</t>
    </rPh>
    <rPh sb="12" eb="14">
      <t>ケイカク</t>
    </rPh>
    <rPh sb="14" eb="16">
      <t>サクテイ</t>
    </rPh>
    <phoneticPr fontId="7"/>
  </si>
  <si>
    <t>ため池浸水想定区域図作成</t>
    <rPh sb="2" eb="3">
      <t>イケ</t>
    </rPh>
    <rPh sb="3" eb="5">
      <t>シンスイ</t>
    </rPh>
    <rPh sb="5" eb="7">
      <t>ソウテイ</t>
    </rPh>
    <rPh sb="7" eb="9">
      <t>クイキ</t>
    </rPh>
    <rPh sb="9" eb="10">
      <t>ズ</t>
    </rPh>
    <rPh sb="10" eb="12">
      <t>サクセイ</t>
    </rPh>
    <phoneticPr fontId="7"/>
  </si>
  <si>
    <t>ハザードマップ作成</t>
    <rPh sb="7" eb="9">
      <t>サクセイ</t>
    </rPh>
    <phoneticPr fontId="7"/>
  </si>
  <si>
    <t>小池他</t>
    <rPh sb="0" eb="1">
      <t>ショウ</t>
    </rPh>
    <phoneticPr fontId="7"/>
  </si>
  <si>
    <t>高柳東他</t>
    <rPh sb="0" eb="2">
      <t>タカヤナギ</t>
    </rPh>
    <rPh sb="2" eb="3">
      <t>ヒガシ</t>
    </rPh>
    <phoneticPr fontId="7"/>
  </si>
  <si>
    <t>本谷他</t>
    <rPh sb="0" eb="2">
      <t>モトヤ</t>
    </rPh>
    <rPh sb="2" eb="3">
      <t>ホカ</t>
    </rPh>
    <phoneticPr fontId="7"/>
  </si>
  <si>
    <t>西堤他ため池</t>
    <rPh sb="5" eb="6">
      <t>イケ</t>
    </rPh>
    <phoneticPr fontId="5"/>
  </si>
  <si>
    <t>郡山外8地区</t>
    <rPh sb="0" eb="1">
      <t>グン</t>
    </rPh>
    <rPh sb="1" eb="2">
      <t>ザン</t>
    </rPh>
    <rPh sb="2" eb="3">
      <t>ホカ</t>
    </rPh>
    <rPh sb="4" eb="6">
      <t>チク</t>
    </rPh>
    <phoneticPr fontId="5"/>
  </si>
  <si>
    <t>小浦川内他ため池</t>
    <rPh sb="0" eb="4">
      <t>コウラカワチ</t>
    </rPh>
    <rPh sb="4" eb="5">
      <t>ホカ</t>
    </rPh>
    <rPh sb="7" eb="8">
      <t>イケ</t>
    </rPh>
    <phoneticPr fontId="5"/>
  </si>
  <si>
    <t>海岸保全事業</t>
    <rPh sb="0" eb="2">
      <t>カイガン</t>
    </rPh>
    <rPh sb="2" eb="4">
      <t>ホゼン</t>
    </rPh>
    <rPh sb="4" eb="6">
      <t>ジギョウ</t>
    </rPh>
    <phoneticPr fontId="7"/>
  </si>
  <si>
    <t>相賀</t>
    <rPh sb="0" eb="2">
      <t>オウカ</t>
    </rPh>
    <phoneticPr fontId="7"/>
  </si>
  <si>
    <t>高潮対策　L=866.5m</t>
    <rPh sb="0" eb="4">
      <t>タカシオタイサク</t>
    </rPh>
    <phoneticPr fontId="7"/>
  </si>
  <si>
    <t>浜崎</t>
    <rPh sb="0" eb="2">
      <t>ハマサキ</t>
    </rPh>
    <phoneticPr fontId="7"/>
  </si>
  <si>
    <t>浸食対策　L=70m</t>
    <rPh sb="0" eb="2">
      <t>シンショク</t>
    </rPh>
    <rPh sb="2" eb="4">
      <t>タイサク</t>
    </rPh>
    <phoneticPr fontId="7"/>
  </si>
  <si>
    <t>七浦</t>
    <rPh sb="0" eb="2">
      <t>ナナウラ</t>
    </rPh>
    <phoneticPr fontId="7"/>
  </si>
  <si>
    <t>老朽化対策　N=2箇所</t>
    <rPh sb="0" eb="3">
      <t>ロウキュウカ</t>
    </rPh>
    <rPh sb="3" eb="5">
      <t>タイサク</t>
    </rPh>
    <rPh sb="9" eb="11">
      <t>カショ</t>
    </rPh>
    <phoneticPr fontId="7"/>
  </si>
  <si>
    <t>伊万里市</t>
    <rPh sb="0" eb="4">
      <t>イマリシ</t>
    </rPh>
    <phoneticPr fontId="7"/>
  </si>
  <si>
    <t>多久市</t>
    <rPh sb="0" eb="2">
      <t>タク</t>
    </rPh>
    <rPh sb="2" eb="3">
      <t>シ</t>
    </rPh>
    <phoneticPr fontId="7"/>
  </si>
  <si>
    <t>H30</t>
  </si>
  <si>
    <t>農業農村整備</t>
    <rPh sb="0" eb="2">
      <t>ノウギョウ</t>
    </rPh>
    <rPh sb="2" eb="4">
      <t>ノウソン</t>
    </rPh>
    <rPh sb="4" eb="6">
      <t>セイビ</t>
    </rPh>
    <phoneticPr fontId="8"/>
  </si>
  <si>
    <t>計</t>
    <rPh sb="0" eb="1">
      <t>ケイ</t>
    </rPh>
    <phoneticPr fontId="8"/>
  </si>
  <si>
    <t>唐津市
伊万里市</t>
    <rPh sb="0" eb="3">
      <t>カラツシ</t>
    </rPh>
    <rPh sb="4" eb="8">
      <t>イマリシ</t>
    </rPh>
    <phoneticPr fontId="8"/>
  </si>
  <si>
    <t>鳥栖市
みやき町
佐賀市</t>
    <rPh sb="0" eb="3">
      <t>トスシ</t>
    </rPh>
    <rPh sb="7" eb="8">
      <t>マチ</t>
    </rPh>
    <rPh sb="9" eb="11">
      <t>サガ</t>
    </rPh>
    <rPh sb="11" eb="12">
      <t>シ</t>
    </rPh>
    <phoneticPr fontId="10"/>
  </si>
  <si>
    <t>筑後川、宝満川、
広川、早津江川</t>
    <rPh sb="0" eb="2">
      <t>チクゴ</t>
    </rPh>
    <rPh sb="2" eb="3">
      <t>ガワ</t>
    </rPh>
    <rPh sb="4" eb="7">
      <t>ホウマンガワ</t>
    </rPh>
    <rPh sb="9" eb="11">
      <t>ヒロカワ</t>
    </rPh>
    <rPh sb="12" eb="16">
      <t>ハヤツエガワ</t>
    </rPh>
    <phoneticPr fontId="8"/>
  </si>
  <si>
    <t>堤防裏法尻補強等</t>
    <rPh sb="0" eb="2">
      <t>テイボウ</t>
    </rPh>
    <rPh sb="2" eb="3">
      <t>ウラ</t>
    </rPh>
    <rPh sb="3" eb="5">
      <t>ノリジリ</t>
    </rPh>
    <rPh sb="5" eb="7">
      <t>ホキョウ</t>
    </rPh>
    <rPh sb="7" eb="8">
      <t>トウ</t>
    </rPh>
    <phoneticPr fontId="8"/>
  </si>
  <si>
    <t>地域森林計画名</t>
    <rPh sb="0" eb="2">
      <t>チイキ</t>
    </rPh>
    <rPh sb="2" eb="4">
      <t>シンリン</t>
    </rPh>
    <rPh sb="4" eb="6">
      <t>ケイカク</t>
    </rPh>
    <rPh sb="6" eb="7">
      <t>メイ</t>
    </rPh>
    <phoneticPr fontId="8"/>
  </si>
  <si>
    <t>公営住宅等ストック総合改善事業</t>
    <rPh sb="9" eb="11">
      <t>ソウゴウ</t>
    </rPh>
    <rPh sb="11" eb="13">
      <t>カイゼン</t>
    </rPh>
    <phoneticPr fontId="8"/>
  </si>
  <si>
    <t>石田</t>
    <rPh sb="0" eb="2">
      <t>イシダ</t>
    </rPh>
    <phoneticPr fontId="6"/>
  </si>
  <si>
    <t>2018年度～</t>
    <rPh sb="4" eb="6">
      <t>ネンド</t>
    </rPh>
    <phoneticPr fontId="1"/>
  </si>
  <si>
    <t>2007年度～</t>
    <rPh sb="4" eb="6">
      <t>ネンド</t>
    </rPh>
    <phoneticPr fontId="8"/>
  </si>
  <si>
    <t>2012年度～</t>
    <rPh sb="4" eb="7">
      <t>ネンドカラ</t>
    </rPh>
    <phoneticPr fontId="8"/>
  </si>
  <si>
    <t>佐賀市・
小城市</t>
    <rPh sb="0" eb="2">
      <t>サガ</t>
    </rPh>
    <rPh sb="2" eb="3">
      <t>シ</t>
    </rPh>
    <rPh sb="5" eb="8">
      <t>オギシ</t>
    </rPh>
    <phoneticPr fontId="8"/>
  </si>
  <si>
    <t>2001年度～</t>
    <rPh sb="4" eb="6">
      <t>ネンド</t>
    </rPh>
    <phoneticPr fontId="2"/>
  </si>
  <si>
    <t>2003年度～</t>
    <rPh sb="4" eb="6">
      <t>ネンド</t>
    </rPh>
    <phoneticPr fontId="2"/>
  </si>
  <si>
    <t>1995年度～</t>
    <rPh sb="4" eb="6">
      <t>ネンド</t>
    </rPh>
    <phoneticPr fontId="2"/>
  </si>
  <si>
    <t>1997年度～</t>
    <rPh sb="4" eb="6">
      <t>ネンド</t>
    </rPh>
    <phoneticPr fontId="2"/>
  </si>
  <si>
    <t>2007年度～</t>
    <rPh sb="4" eb="6">
      <t>ネンド</t>
    </rPh>
    <phoneticPr fontId="2"/>
  </si>
  <si>
    <t>2008年度～</t>
    <rPh sb="4" eb="6">
      <t>ネンド</t>
    </rPh>
    <phoneticPr fontId="2"/>
  </si>
  <si>
    <t>1992年度～</t>
    <rPh sb="4" eb="6">
      <t>ネンド</t>
    </rPh>
    <phoneticPr fontId="2"/>
  </si>
  <si>
    <t>1974年度～</t>
    <rPh sb="4" eb="6">
      <t>ネンド</t>
    </rPh>
    <phoneticPr fontId="2"/>
  </si>
  <si>
    <t>2019年度～</t>
    <rPh sb="4" eb="6">
      <t>ネンド</t>
    </rPh>
    <phoneticPr fontId="2"/>
  </si>
  <si>
    <t>2018年度～</t>
    <rPh sb="4" eb="6">
      <t>ネンド</t>
    </rPh>
    <phoneticPr fontId="2"/>
  </si>
  <si>
    <t>小城処理区</t>
    <rPh sb="0" eb="2">
      <t>オギ</t>
    </rPh>
    <rPh sb="2" eb="4">
      <t>ショリ</t>
    </rPh>
    <rPh sb="4" eb="5">
      <t>ク</t>
    </rPh>
    <phoneticPr fontId="8"/>
  </si>
  <si>
    <t>排水区等名の修正</t>
    <rPh sb="0" eb="2">
      <t>ハイスイ</t>
    </rPh>
    <rPh sb="2" eb="3">
      <t>ク</t>
    </rPh>
    <rPh sb="3" eb="4">
      <t>トウ</t>
    </rPh>
    <rPh sb="4" eb="5">
      <t>メイ</t>
    </rPh>
    <rPh sb="6" eb="8">
      <t>シュウセイ</t>
    </rPh>
    <phoneticPr fontId="8"/>
  </si>
  <si>
    <t>市</t>
    <rPh sb="0" eb="1">
      <t>シ</t>
    </rPh>
    <phoneticPr fontId="8"/>
  </si>
  <si>
    <t>実施中</t>
    <rPh sb="0" eb="2">
      <t>ジッシ</t>
    </rPh>
    <rPh sb="2" eb="3">
      <t>チュウ</t>
    </rPh>
    <phoneticPr fontId="2"/>
  </si>
  <si>
    <t>事業費修正</t>
    <rPh sb="0" eb="2">
      <t>ジギョウ</t>
    </rPh>
    <rPh sb="2" eb="3">
      <t>ヒ</t>
    </rPh>
    <rPh sb="3" eb="5">
      <t>シュウセイ</t>
    </rPh>
    <phoneticPr fontId="8"/>
  </si>
  <si>
    <t>（国）264号</t>
    <rPh sb="1" eb="2">
      <t>クニ</t>
    </rPh>
    <rPh sb="6" eb="7">
      <t>ゴウ</t>
    </rPh>
    <phoneticPr fontId="8"/>
  </si>
  <si>
    <t>片田江</t>
    <rPh sb="0" eb="3">
      <t>カタタエ</t>
    </rPh>
    <phoneticPr fontId="8"/>
  </si>
  <si>
    <t>（一）神埼北茂安線</t>
    <rPh sb="1" eb="2">
      <t>イチ</t>
    </rPh>
    <phoneticPr fontId="8"/>
  </si>
  <si>
    <t>神埼</t>
    <rPh sb="0" eb="2">
      <t>カンザキ</t>
    </rPh>
    <phoneticPr fontId="8"/>
  </si>
  <si>
    <t>上峰町</t>
    <rPh sb="0" eb="3">
      <t>カミミネチョウ</t>
    </rPh>
    <phoneticPr fontId="8"/>
  </si>
  <si>
    <t>上峰</t>
    <rPh sb="0" eb="2">
      <t>カミミネ</t>
    </rPh>
    <phoneticPr fontId="8"/>
  </si>
  <si>
    <t>交通安全</t>
    <rPh sb="0" eb="2">
      <t>コウツウ</t>
    </rPh>
    <rPh sb="2" eb="4">
      <t>アンゼン</t>
    </rPh>
    <phoneticPr fontId="8"/>
  </si>
  <si>
    <t>坂口第二</t>
    <rPh sb="0" eb="2">
      <t>サカグチ</t>
    </rPh>
    <rPh sb="2" eb="4">
      <t>ダイニ</t>
    </rPh>
    <phoneticPr fontId="2"/>
  </si>
  <si>
    <t>坂口第三</t>
    <rPh sb="0" eb="2">
      <t>サカグチ</t>
    </rPh>
    <rPh sb="2" eb="4">
      <t>ダイサン</t>
    </rPh>
    <phoneticPr fontId="2"/>
  </si>
  <si>
    <t>リストからの削除</t>
    <rPh sb="6" eb="8">
      <t>サクジョ</t>
    </rPh>
    <phoneticPr fontId="8"/>
  </si>
  <si>
    <t>38行目に統合（リスト記載から除外）</t>
    <rPh sb="2" eb="3">
      <t>ギョウ</t>
    </rPh>
    <rPh sb="3" eb="4">
      <t>メ</t>
    </rPh>
    <rPh sb="5" eb="7">
      <t>トウゴウ</t>
    </rPh>
    <rPh sb="11" eb="13">
      <t>キサイ</t>
    </rPh>
    <rPh sb="15" eb="17">
      <t>ジョガイ</t>
    </rPh>
    <phoneticPr fontId="8"/>
  </si>
  <si>
    <t>事業種別の修正</t>
    <rPh sb="0" eb="2">
      <t>ジギョウ</t>
    </rPh>
    <rPh sb="2" eb="4">
      <t>シュベツ</t>
    </rPh>
    <rPh sb="5" eb="7">
      <t>シュウセイ</t>
    </rPh>
    <phoneticPr fontId="8"/>
  </si>
  <si>
    <t>事業費及び事業期間修正</t>
    <rPh sb="0" eb="2">
      <t>ジギョウ</t>
    </rPh>
    <rPh sb="2" eb="3">
      <t>ヒ</t>
    </rPh>
    <rPh sb="3" eb="4">
      <t>オヨ</t>
    </rPh>
    <rPh sb="5" eb="7">
      <t>ジギョウ</t>
    </rPh>
    <rPh sb="7" eb="9">
      <t>キカン</t>
    </rPh>
    <rPh sb="9" eb="11">
      <t>シュウセイ</t>
    </rPh>
    <phoneticPr fontId="8"/>
  </si>
  <si>
    <t>事業量の修正</t>
    <rPh sb="0" eb="2">
      <t>ジギョウ</t>
    </rPh>
    <rPh sb="2" eb="3">
      <t>リョウ</t>
    </rPh>
    <rPh sb="4" eb="6">
      <t>シュウセイ</t>
    </rPh>
    <phoneticPr fontId="8"/>
  </si>
  <si>
    <t>特出に変更、事業量の修正、事業費、期間の追加</t>
    <rPh sb="0" eb="1">
      <t>トク</t>
    </rPh>
    <rPh sb="1" eb="2">
      <t>ダ</t>
    </rPh>
    <rPh sb="3" eb="5">
      <t>ヘンコウ</t>
    </rPh>
    <rPh sb="6" eb="8">
      <t>ジギョウ</t>
    </rPh>
    <rPh sb="8" eb="9">
      <t>リョウ</t>
    </rPh>
    <rPh sb="10" eb="12">
      <t>シュウセイ</t>
    </rPh>
    <rPh sb="13" eb="15">
      <t>ジギョウ</t>
    </rPh>
    <rPh sb="15" eb="16">
      <t>ヒ</t>
    </rPh>
    <rPh sb="17" eb="19">
      <t>キカン</t>
    </rPh>
    <rPh sb="20" eb="22">
      <t>ツイカ</t>
    </rPh>
    <phoneticPr fontId="8"/>
  </si>
  <si>
    <t>2019年度～</t>
    <rPh sb="4" eb="6">
      <t>ネンド</t>
    </rPh>
    <phoneticPr fontId="8"/>
  </si>
  <si>
    <t>2010年度～</t>
    <rPh sb="4" eb="7">
      <t>ネンドカラ</t>
    </rPh>
    <phoneticPr fontId="8"/>
  </si>
  <si>
    <t>事業期間の修正</t>
    <rPh sb="0" eb="2">
      <t>ジギョウ</t>
    </rPh>
    <rPh sb="2" eb="4">
      <t>キカン</t>
    </rPh>
    <rPh sb="5" eb="7">
      <t>シュウセイ</t>
    </rPh>
    <phoneticPr fontId="8"/>
  </si>
  <si>
    <t>厳木川（長部田・
本山・湯屋・田頭
・楠・町切地区）</t>
    <rPh sb="0" eb="3">
      <t>キュウラギガワ</t>
    </rPh>
    <rPh sb="4" eb="7">
      <t>ナガヘタ</t>
    </rPh>
    <rPh sb="9" eb="11">
      <t>モトヤマチク</t>
    </rPh>
    <phoneticPr fontId="8"/>
  </si>
  <si>
    <t>松浦川（提川・
川原・桃川地区）</t>
    <rPh sb="0" eb="3">
      <t>マツウラガワ</t>
    </rPh>
    <rPh sb="4" eb="5">
      <t>テイ</t>
    </rPh>
    <rPh sb="5" eb="6">
      <t>カワ</t>
    </rPh>
    <rPh sb="8" eb="10">
      <t>カワハラ</t>
    </rPh>
    <rPh sb="11" eb="13">
      <t>モモカワ</t>
    </rPh>
    <rPh sb="13" eb="15">
      <t>チク</t>
    </rPh>
    <phoneticPr fontId="8"/>
  </si>
  <si>
    <t>徳須恵川（徳須恵
・行合野・稗田地区）</t>
    <rPh sb="0" eb="4">
      <t>トクスエカワ</t>
    </rPh>
    <rPh sb="5" eb="6">
      <t>トク</t>
    </rPh>
    <rPh sb="6" eb="8">
      <t>スエ</t>
    </rPh>
    <rPh sb="10" eb="11">
      <t>ギョウ</t>
    </rPh>
    <rPh sb="11" eb="12">
      <t>ア</t>
    </rPh>
    <rPh sb="12" eb="13">
      <t>ノ</t>
    </rPh>
    <rPh sb="14" eb="16">
      <t>ヒエダ</t>
    </rPh>
    <rPh sb="16" eb="18">
      <t>チク</t>
    </rPh>
    <phoneticPr fontId="8"/>
  </si>
  <si>
    <t>松浦川（山本・
牟田部地区）</t>
    <rPh sb="0" eb="3">
      <t>マツウラガワ</t>
    </rPh>
    <rPh sb="4" eb="6">
      <t>ヤマモト</t>
    </rPh>
    <rPh sb="8" eb="11">
      <t>ムタベ</t>
    </rPh>
    <rPh sb="11" eb="13">
      <t>チク</t>
    </rPh>
    <phoneticPr fontId="8"/>
  </si>
  <si>
    <t>徳須恵川（橋本
・千々賀地区）</t>
    <rPh sb="0" eb="4">
      <t>トクスエカワ</t>
    </rPh>
    <rPh sb="5" eb="7">
      <t>ハシモト</t>
    </rPh>
    <rPh sb="9" eb="14">
      <t>チチカチク</t>
    </rPh>
    <phoneticPr fontId="8"/>
  </si>
  <si>
    <t>松浦川（大川野
・川西地区）</t>
    <rPh sb="0" eb="3">
      <t>マツウラガワ</t>
    </rPh>
    <rPh sb="4" eb="7">
      <t>オオカワノ</t>
    </rPh>
    <rPh sb="9" eb="13">
      <t>カワニシチク</t>
    </rPh>
    <phoneticPr fontId="8"/>
  </si>
  <si>
    <t>厳木川（湯屋
・田頭地区）</t>
    <rPh sb="0" eb="3">
      <t>キュウラギガワ</t>
    </rPh>
    <rPh sb="4" eb="6">
      <t>ユヤ</t>
    </rPh>
    <rPh sb="8" eb="10">
      <t>タガシラ</t>
    </rPh>
    <rPh sb="10" eb="12">
      <t>チク</t>
    </rPh>
    <phoneticPr fontId="8"/>
  </si>
  <si>
    <t>徳須恵川（古里
・水留地区）</t>
    <rPh sb="0" eb="4">
      <t>トクスエカワ</t>
    </rPh>
    <rPh sb="5" eb="7">
      <t>フルサト</t>
    </rPh>
    <rPh sb="9" eb="10">
      <t>ミズ</t>
    </rPh>
    <rPh sb="10" eb="11">
      <t>トド</t>
    </rPh>
    <rPh sb="11" eb="13">
      <t>チク</t>
    </rPh>
    <phoneticPr fontId="8"/>
  </si>
  <si>
    <t>厳木川（箞木
・厳木・楠地区）</t>
    <rPh sb="0" eb="3">
      <t>キュウラギガワ</t>
    </rPh>
    <rPh sb="4" eb="5">
      <t>ケン</t>
    </rPh>
    <rPh sb="5" eb="6">
      <t>キ</t>
    </rPh>
    <rPh sb="8" eb="10">
      <t>キュウラギ</t>
    </rPh>
    <rPh sb="11" eb="12">
      <t>クス</t>
    </rPh>
    <rPh sb="12" eb="14">
      <t>チク</t>
    </rPh>
    <phoneticPr fontId="8"/>
  </si>
  <si>
    <t>２/17事業費の修正</t>
    <rPh sb="4" eb="6">
      <t>ジギョウ</t>
    </rPh>
    <rPh sb="6" eb="7">
      <t>ヒ</t>
    </rPh>
    <rPh sb="8" eb="10">
      <t>シュウセイ</t>
    </rPh>
    <phoneticPr fontId="8"/>
  </si>
  <si>
    <t>２/17事業費の修正、事業量の修正</t>
    <rPh sb="4" eb="6">
      <t>ジギョウ</t>
    </rPh>
    <rPh sb="6" eb="7">
      <t>ヒ</t>
    </rPh>
    <rPh sb="8" eb="10">
      <t>シュウセイ</t>
    </rPh>
    <rPh sb="11" eb="13">
      <t>ジギョウ</t>
    </rPh>
    <rPh sb="13" eb="14">
      <t>リョウ</t>
    </rPh>
    <rPh sb="15" eb="17">
      <t>シュウセイ</t>
    </rPh>
    <phoneticPr fontId="8"/>
  </si>
  <si>
    <t>2020～2025年度</t>
    <rPh sb="9" eb="10">
      <t>ネン</t>
    </rPh>
    <rPh sb="10" eb="11">
      <t>ド</t>
    </rPh>
    <phoneticPr fontId="2"/>
  </si>
  <si>
    <t>2020年度まで</t>
    <rPh sb="4" eb="5">
      <t>ネン</t>
    </rPh>
    <rPh sb="5" eb="6">
      <t>ド</t>
    </rPh>
    <phoneticPr fontId="2"/>
  </si>
  <si>
    <t>2026～2030年度</t>
    <rPh sb="9" eb="10">
      <t>ネン</t>
    </rPh>
    <rPh sb="10" eb="11">
      <t>ド</t>
    </rPh>
    <phoneticPr fontId="2"/>
  </si>
  <si>
    <t>2021～2025年度</t>
  </si>
  <si>
    <t>2021～2025年度</t>
    <rPh sb="9" eb="10">
      <t>ネン</t>
    </rPh>
    <rPh sb="10" eb="11">
      <t>ド</t>
    </rPh>
    <phoneticPr fontId="2"/>
  </si>
  <si>
    <t>2020年度まで</t>
    <rPh sb="4" eb="5">
      <t>ネン</t>
    </rPh>
    <rPh sb="5" eb="6">
      <t>ド</t>
    </rPh>
    <phoneticPr fontId="1"/>
  </si>
  <si>
    <t>2021～2025年度</t>
    <rPh sb="9" eb="10">
      <t>ネン</t>
    </rPh>
    <rPh sb="10" eb="11">
      <t>ド</t>
    </rPh>
    <phoneticPr fontId="1"/>
  </si>
  <si>
    <t>2026～2030年度</t>
    <rPh sb="9" eb="10">
      <t>ネン</t>
    </rPh>
    <rPh sb="10" eb="11">
      <t>ド</t>
    </rPh>
    <phoneticPr fontId="1"/>
  </si>
  <si>
    <t>（国）35号</t>
    <phoneticPr fontId="8"/>
  </si>
  <si>
    <t>～2025年度</t>
    <rPh sb="5" eb="7">
      <t>ネンド</t>
    </rPh>
    <phoneticPr fontId="7"/>
  </si>
  <si>
    <t>～2030年度</t>
    <rPh sb="5" eb="6">
      <t>ネン</t>
    </rPh>
    <rPh sb="6" eb="7">
      <t>ド</t>
    </rPh>
    <phoneticPr fontId="2"/>
  </si>
  <si>
    <t>～2025年度</t>
    <rPh sb="5" eb="6">
      <t>ネン</t>
    </rPh>
    <rPh sb="6" eb="7">
      <t>ド</t>
    </rPh>
    <phoneticPr fontId="2"/>
  </si>
  <si>
    <t>2025～2030年度</t>
    <rPh sb="9" eb="10">
      <t>ネン</t>
    </rPh>
    <rPh sb="10" eb="11">
      <t>ド</t>
    </rPh>
    <phoneticPr fontId="1"/>
  </si>
  <si>
    <t>2018～2025年度</t>
    <rPh sb="9" eb="10">
      <t>ネン</t>
    </rPh>
    <rPh sb="10" eb="11">
      <t>ド</t>
    </rPh>
    <phoneticPr fontId="2"/>
  </si>
  <si>
    <t>2020年度</t>
  </si>
  <si>
    <t>2021年度</t>
  </si>
  <si>
    <t>2022年度</t>
  </si>
  <si>
    <t>2023年度</t>
  </si>
  <si>
    <t>備　考</t>
    <rPh sb="0" eb="1">
      <t>ビ</t>
    </rPh>
    <rPh sb="2" eb="3">
      <t>コウ</t>
    </rPh>
    <phoneticPr fontId="8"/>
  </si>
  <si>
    <t>2/17リストからの削除</t>
    <rPh sb="10" eb="12">
      <t>サクジョ</t>
    </rPh>
    <phoneticPr fontId="8"/>
  </si>
  <si>
    <t>２/17事業費の修正、リスト記載から移動</t>
    <rPh sb="4" eb="6">
      <t>ジギョウ</t>
    </rPh>
    <rPh sb="6" eb="7">
      <t>ヒ</t>
    </rPh>
    <rPh sb="8" eb="10">
      <t>シュウセイ</t>
    </rPh>
    <rPh sb="14" eb="16">
      <t>キサイ</t>
    </rPh>
    <rPh sb="18" eb="20">
      <t>イドウ</t>
    </rPh>
    <phoneticPr fontId="8"/>
  </si>
  <si>
    <t>２/17事業費の修正、事業量の修正、リスト記載から移動</t>
    <rPh sb="4" eb="6">
      <t>ジギョウ</t>
    </rPh>
    <rPh sb="6" eb="7">
      <t>ヒ</t>
    </rPh>
    <rPh sb="8" eb="10">
      <t>シュウセイ</t>
    </rPh>
    <rPh sb="11" eb="13">
      <t>ジギョウ</t>
    </rPh>
    <rPh sb="13" eb="14">
      <t>リョウ</t>
    </rPh>
    <rPh sb="15" eb="17">
      <t>シュウセイ</t>
    </rPh>
    <phoneticPr fontId="8"/>
  </si>
  <si>
    <t>２/17事業費の修正、リスト記載から移動</t>
    <rPh sb="4" eb="6">
      <t>ジギョウ</t>
    </rPh>
    <rPh sb="6" eb="7">
      <t>ヒ</t>
    </rPh>
    <rPh sb="8" eb="10">
      <t>シュウセイ</t>
    </rPh>
    <phoneticPr fontId="8"/>
  </si>
  <si>
    <t>事業期間修正、2/17リスト記載から移動</t>
    <rPh sb="0" eb="2">
      <t>ジギョウ</t>
    </rPh>
    <rPh sb="2" eb="4">
      <t>キカン</t>
    </rPh>
    <rPh sb="4" eb="6">
      <t>シュウセイ</t>
    </rPh>
    <rPh sb="14" eb="16">
      <t>キサイ</t>
    </rPh>
    <rPh sb="18" eb="20">
      <t>イドウ</t>
    </rPh>
    <phoneticPr fontId="8"/>
  </si>
  <si>
    <t>2/17リスト記載から移動</t>
    <phoneticPr fontId="8"/>
  </si>
  <si>
    <t>事業期間（予定）を備考に変更</t>
    <rPh sb="0" eb="2">
      <t>ジギョウ</t>
    </rPh>
    <rPh sb="2" eb="4">
      <t>キカン</t>
    </rPh>
    <rPh sb="5" eb="7">
      <t>ヨテイ</t>
    </rPh>
    <rPh sb="9" eb="11">
      <t>ビコウ</t>
    </rPh>
    <rPh sb="12" eb="14">
      <t>ヘンコウ</t>
    </rPh>
    <phoneticPr fontId="8"/>
  </si>
  <si>
    <t>切通交差点改良</t>
    <rPh sb="5" eb="7">
      <t>カイリョウ</t>
    </rPh>
    <phoneticPr fontId="8"/>
  </si>
  <si>
    <t>永吉交差点改良</t>
    <rPh sb="5" eb="7">
      <t>カイリョウ</t>
    </rPh>
    <phoneticPr fontId="8"/>
  </si>
  <si>
    <t>事業期間修正、2/17工区名、事業期間修正</t>
    <rPh sb="0" eb="2">
      <t>ジギョウ</t>
    </rPh>
    <rPh sb="2" eb="4">
      <t>キカン</t>
    </rPh>
    <rPh sb="4" eb="6">
      <t>シュウセイ</t>
    </rPh>
    <rPh sb="11" eb="13">
      <t>コウク</t>
    </rPh>
    <rPh sb="13" eb="14">
      <t>メイ</t>
    </rPh>
    <rPh sb="15" eb="17">
      <t>ジギョウ</t>
    </rPh>
    <rPh sb="17" eb="19">
      <t>キカン</t>
    </rPh>
    <rPh sb="19" eb="21">
      <t>シュウセイ</t>
    </rPh>
    <phoneticPr fontId="8"/>
  </si>
  <si>
    <t>三養基高校入口交差点改良</t>
    <rPh sb="10" eb="12">
      <t>カイリョウ</t>
    </rPh>
    <phoneticPr fontId="8"/>
  </si>
  <si>
    <t>長神田自歩道整備</t>
    <rPh sb="3" eb="4">
      <t>ジ</t>
    </rPh>
    <rPh sb="4" eb="6">
      <t>ホドウ</t>
    </rPh>
    <rPh sb="6" eb="8">
      <t>セイビ</t>
    </rPh>
    <phoneticPr fontId="8"/>
  </si>
  <si>
    <t>蔵宿歩道整備</t>
    <rPh sb="2" eb="4">
      <t>ホドウ</t>
    </rPh>
    <rPh sb="4" eb="6">
      <t>セイビ</t>
    </rPh>
    <phoneticPr fontId="8"/>
  </si>
  <si>
    <t>下山谷歩道整備</t>
    <rPh sb="3" eb="5">
      <t>ホドウ</t>
    </rPh>
    <rPh sb="5" eb="7">
      <t>セイビ</t>
    </rPh>
    <phoneticPr fontId="8"/>
  </si>
  <si>
    <t>大曲歩道整備</t>
    <rPh sb="2" eb="4">
      <t>ホドウ</t>
    </rPh>
    <rPh sb="4" eb="6">
      <t>セイビ</t>
    </rPh>
    <phoneticPr fontId="8"/>
  </si>
  <si>
    <t>徳須恵歩道整備</t>
    <rPh sb="3" eb="5">
      <t>ホドウ</t>
    </rPh>
    <rPh sb="5" eb="7">
      <t>セイビ</t>
    </rPh>
    <phoneticPr fontId="8"/>
  </si>
  <si>
    <t>踊瀬視距改良</t>
    <rPh sb="2" eb="4">
      <t>シキョ</t>
    </rPh>
    <rPh sb="4" eb="6">
      <t>カイリョウ</t>
    </rPh>
    <phoneticPr fontId="8"/>
  </si>
  <si>
    <t>畑ヶ田歩道整備</t>
    <rPh sb="3" eb="5">
      <t>ホドウ</t>
    </rPh>
    <rPh sb="5" eb="7">
      <t>セイビ</t>
    </rPh>
    <phoneticPr fontId="8"/>
  </si>
  <si>
    <t>【直轄事業】</t>
    <rPh sb="1" eb="3">
      <t>チョッカツ</t>
    </rPh>
    <rPh sb="3" eb="5">
      <t>ジギョウ</t>
    </rPh>
    <phoneticPr fontId="8"/>
  </si>
  <si>
    <t>2/17リスト記載から削除</t>
    <rPh sb="7" eb="9">
      <t>キサイ</t>
    </rPh>
    <rPh sb="11" eb="13">
      <t>サクジョ</t>
    </rPh>
    <phoneticPr fontId="8"/>
  </si>
  <si>
    <t>2001年度～</t>
    <phoneticPr fontId="8"/>
  </si>
  <si>
    <t>1979年度～</t>
    <phoneticPr fontId="8"/>
  </si>
  <si>
    <r>
      <t>事業費及び事業期間修正、</t>
    </r>
    <r>
      <rPr>
        <sz val="11"/>
        <color rgb="FFFF0000"/>
        <rFont val="游ゴシック"/>
        <family val="3"/>
        <charset val="128"/>
        <scheme val="minor"/>
      </rPr>
      <t>2/17事業期間修正</t>
    </r>
    <rPh sb="0" eb="2">
      <t>ジギョウ</t>
    </rPh>
    <rPh sb="2" eb="3">
      <t>ヒ</t>
    </rPh>
    <rPh sb="3" eb="4">
      <t>オヨ</t>
    </rPh>
    <rPh sb="5" eb="7">
      <t>ジギョウ</t>
    </rPh>
    <rPh sb="7" eb="9">
      <t>キカン</t>
    </rPh>
    <rPh sb="9" eb="11">
      <t>シュウセイ</t>
    </rPh>
    <rPh sb="16" eb="18">
      <t>ジギョウ</t>
    </rPh>
    <rPh sb="18" eb="20">
      <t>キカン</t>
    </rPh>
    <rPh sb="20" eb="22">
      <t>シュウセイ</t>
    </rPh>
    <phoneticPr fontId="8"/>
  </si>
  <si>
    <r>
      <t>事業費及び事業期間修正、</t>
    </r>
    <r>
      <rPr>
        <sz val="11"/>
        <color rgb="FFFF0000"/>
        <rFont val="游ゴシック"/>
        <family val="3"/>
        <charset val="128"/>
        <scheme val="minor"/>
      </rPr>
      <t>2/18事業期間修正</t>
    </r>
    <r>
      <rPr>
        <sz val="11"/>
        <color theme="1"/>
        <rFont val="游ゴシック"/>
        <family val="2"/>
        <charset val="128"/>
        <scheme val="minor"/>
      </rPr>
      <t/>
    </r>
    <rPh sb="0" eb="2">
      <t>ジギョウ</t>
    </rPh>
    <rPh sb="2" eb="3">
      <t>ヒ</t>
    </rPh>
    <rPh sb="3" eb="4">
      <t>オヨ</t>
    </rPh>
    <rPh sb="5" eb="7">
      <t>ジギョウ</t>
    </rPh>
    <rPh sb="7" eb="9">
      <t>キカン</t>
    </rPh>
    <rPh sb="9" eb="11">
      <t>シュウセイ</t>
    </rPh>
    <rPh sb="16" eb="18">
      <t>ジギョウ</t>
    </rPh>
    <rPh sb="18" eb="20">
      <t>キカン</t>
    </rPh>
    <rPh sb="20" eb="22">
      <t>シュウセイ</t>
    </rPh>
    <phoneticPr fontId="8"/>
  </si>
  <si>
    <t>2/17　92行目と統合　リスト記載から削除</t>
    <rPh sb="7" eb="9">
      <t>ギョウメ</t>
    </rPh>
    <rPh sb="10" eb="12">
      <t>トウゴウ</t>
    </rPh>
    <rPh sb="16" eb="18">
      <t>キサイ</t>
    </rPh>
    <rPh sb="20" eb="22">
      <t>サクジョ</t>
    </rPh>
    <phoneticPr fontId="8"/>
  </si>
  <si>
    <t>2/17　94行目と統合　リスト記載から削除</t>
    <rPh sb="7" eb="9">
      <t>ギョウメ</t>
    </rPh>
    <rPh sb="10" eb="12">
      <t>トウゴウ</t>
    </rPh>
    <rPh sb="16" eb="18">
      <t>キサイ</t>
    </rPh>
    <rPh sb="20" eb="22">
      <t>サクジョ</t>
    </rPh>
    <phoneticPr fontId="8"/>
  </si>
  <si>
    <t>2/17　101行目と統合　リスト記載から削除</t>
    <rPh sb="8" eb="10">
      <t>ギョウメ</t>
    </rPh>
    <rPh sb="11" eb="13">
      <t>トウゴウ</t>
    </rPh>
    <rPh sb="17" eb="19">
      <t>キサイ</t>
    </rPh>
    <rPh sb="21" eb="23">
      <t>サクジョ</t>
    </rPh>
    <phoneticPr fontId="8"/>
  </si>
  <si>
    <t>2/17　118行目と統合　リスト記載から削除</t>
    <rPh sb="8" eb="10">
      <t>ギョウメ</t>
    </rPh>
    <rPh sb="11" eb="13">
      <t>トウゴウ</t>
    </rPh>
    <rPh sb="17" eb="19">
      <t>キサイ</t>
    </rPh>
    <rPh sb="21" eb="23">
      <t>サクジョ</t>
    </rPh>
    <phoneticPr fontId="8"/>
  </si>
  <si>
    <t>2/17　122行目と統合　リスト記載から削除</t>
    <rPh sb="8" eb="10">
      <t>ギョウメ</t>
    </rPh>
    <rPh sb="11" eb="13">
      <t>トウゴウ</t>
    </rPh>
    <rPh sb="17" eb="19">
      <t>キサイ</t>
    </rPh>
    <rPh sb="21" eb="23">
      <t>サクジョ</t>
    </rPh>
    <phoneticPr fontId="8"/>
  </si>
  <si>
    <t>2/17　127行目と統合　リスト記載から削除</t>
    <rPh sb="8" eb="10">
      <t>ギョウメ</t>
    </rPh>
    <rPh sb="11" eb="13">
      <t>トウゴウ</t>
    </rPh>
    <rPh sb="17" eb="19">
      <t>キサイ</t>
    </rPh>
    <rPh sb="21" eb="23">
      <t>サクジョ</t>
    </rPh>
    <phoneticPr fontId="8"/>
  </si>
  <si>
    <t>2/17　151行目と統合　リスト記載から削除</t>
    <rPh sb="8" eb="10">
      <t>ギョウメ</t>
    </rPh>
    <rPh sb="11" eb="13">
      <t>トウゴウ</t>
    </rPh>
    <rPh sb="17" eb="19">
      <t>キサイ</t>
    </rPh>
    <rPh sb="21" eb="23">
      <t>サクジョ</t>
    </rPh>
    <phoneticPr fontId="8"/>
  </si>
  <si>
    <t>2/17　154行目と統合　リスト記載から削除</t>
    <rPh sb="8" eb="10">
      <t>ギョウメ</t>
    </rPh>
    <rPh sb="11" eb="13">
      <t>トウゴウ</t>
    </rPh>
    <rPh sb="17" eb="19">
      <t>キサイ</t>
    </rPh>
    <rPh sb="21" eb="23">
      <t>サクジョ</t>
    </rPh>
    <phoneticPr fontId="8"/>
  </si>
  <si>
    <t>2/17　156行目と統合　リスト記載から削除</t>
    <rPh sb="8" eb="10">
      <t>ギョウメ</t>
    </rPh>
    <rPh sb="11" eb="13">
      <t>トウゴウ</t>
    </rPh>
    <rPh sb="17" eb="19">
      <t>キサイ</t>
    </rPh>
    <rPh sb="21" eb="23">
      <t>サクジョ</t>
    </rPh>
    <phoneticPr fontId="8"/>
  </si>
  <si>
    <t>2/17　162行目と統合　リスト記載から削除</t>
    <rPh sb="8" eb="10">
      <t>ギョウメ</t>
    </rPh>
    <rPh sb="11" eb="13">
      <t>トウゴウ</t>
    </rPh>
    <rPh sb="17" eb="19">
      <t>キサイ</t>
    </rPh>
    <rPh sb="21" eb="23">
      <t>サクジョ</t>
    </rPh>
    <phoneticPr fontId="8"/>
  </si>
  <si>
    <t>2/17　207行目と統合　リスト記載から削除</t>
    <rPh sb="8" eb="10">
      <t>ギョウメ</t>
    </rPh>
    <rPh sb="11" eb="13">
      <t>トウゴウ</t>
    </rPh>
    <rPh sb="17" eb="19">
      <t>キサイ</t>
    </rPh>
    <rPh sb="21" eb="23">
      <t>サクジョ</t>
    </rPh>
    <phoneticPr fontId="8"/>
  </si>
  <si>
    <t>2/17　227行目と統合　リスト記載から削除</t>
    <rPh sb="8" eb="10">
      <t>ギョウメ</t>
    </rPh>
    <rPh sb="11" eb="13">
      <t>トウゴウ</t>
    </rPh>
    <rPh sb="17" eb="19">
      <t>キサイ</t>
    </rPh>
    <rPh sb="21" eb="23">
      <t>サクジョ</t>
    </rPh>
    <phoneticPr fontId="8"/>
  </si>
  <si>
    <t>2/17　265行目と統合　リスト記載から削除</t>
    <rPh sb="8" eb="10">
      <t>ギョウメ</t>
    </rPh>
    <rPh sb="11" eb="13">
      <t>トウゴウ</t>
    </rPh>
    <rPh sb="17" eb="19">
      <t>キサイ</t>
    </rPh>
    <rPh sb="21" eb="23">
      <t>サクジョ</t>
    </rPh>
    <phoneticPr fontId="8"/>
  </si>
  <si>
    <t>2/17　275行目と統合　リスト記載から削除</t>
    <rPh sb="8" eb="10">
      <t>ギョウメ</t>
    </rPh>
    <rPh sb="11" eb="13">
      <t>トウゴウ</t>
    </rPh>
    <rPh sb="17" eb="19">
      <t>キサイ</t>
    </rPh>
    <rPh sb="21" eb="23">
      <t>サクジョ</t>
    </rPh>
    <phoneticPr fontId="8"/>
  </si>
  <si>
    <t>2/17　301行目と統合　リスト記載から削除</t>
    <rPh sb="8" eb="10">
      <t>ギョウメ</t>
    </rPh>
    <rPh sb="11" eb="13">
      <t>トウゴウ</t>
    </rPh>
    <rPh sb="17" eb="19">
      <t>キサイ</t>
    </rPh>
    <rPh sb="21" eb="23">
      <t>サクジョ</t>
    </rPh>
    <phoneticPr fontId="8"/>
  </si>
  <si>
    <t>2/17　305行目と統合　リスト記載から削除</t>
    <rPh sb="8" eb="10">
      <t>ギョウメ</t>
    </rPh>
    <rPh sb="11" eb="13">
      <t>トウゴウ</t>
    </rPh>
    <rPh sb="17" eb="19">
      <t>キサイ</t>
    </rPh>
    <rPh sb="21" eb="23">
      <t>サクジョ</t>
    </rPh>
    <phoneticPr fontId="8"/>
  </si>
  <si>
    <t>2/17　307行目と統合　リスト記載から削除</t>
    <rPh sb="8" eb="10">
      <t>ギョウメ</t>
    </rPh>
    <rPh sb="11" eb="13">
      <t>トウゴウ</t>
    </rPh>
    <rPh sb="17" eb="19">
      <t>キサイ</t>
    </rPh>
    <rPh sb="21" eb="23">
      <t>サクジョ</t>
    </rPh>
    <phoneticPr fontId="8"/>
  </si>
  <si>
    <t>2/17　318行目と統合　リスト記載から削除</t>
    <rPh sb="8" eb="10">
      <t>ギョウメ</t>
    </rPh>
    <rPh sb="11" eb="13">
      <t>トウゴウ</t>
    </rPh>
    <rPh sb="17" eb="19">
      <t>キサイ</t>
    </rPh>
    <rPh sb="21" eb="23">
      <t>サクジョ</t>
    </rPh>
    <phoneticPr fontId="8"/>
  </si>
  <si>
    <t>2/17　328行目と統合　リスト記載から削除</t>
    <rPh sb="8" eb="10">
      <t>ギョウメ</t>
    </rPh>
    <rPh sb="11" eb="13">
      <t>トウゴウ</t>
    </rPh>
    <rPh sb="17" eb="19">
      <t>キサイ</t>
    </rPh>
    <rPh sb="21" eb="23">
      <t>サクジョ</t>
    </rPh>
    <phoneticPr fontId="8"/>
  </si>
  <si>
    <t>2/17　345行目と統合　リスト記載から削除</t>
    <rPh sb="8" eb="10">
      <t>ギョウメ</t>
    </rPh>
    <rPh sb="11" eb="13">
      <t>トウゴウ</t>
    </rPh>
    <rPh sb="17" eb="19">
      <t>キサイ</t>
    </rPh>
    <rPh sb="21" eb="23">
      <t>サクジョ</t>
    </rPh>
    <phoneticPr fontId="8"/>
  </si>
  <si>
    <t>2/17　348行目と統合　リスト記載から削除</t>
    <rPh sb="8" eb="10">
      <t>ギョウメ</t>
    </rPh>
    <rPh sb="11" eb="13">
      <t>トウゴウ</t>
    </rPh>
    <rPh sb="17" eb="19">
      <t>キサイ</t>
    </rPh>
    <rPh sb="21" eb="23">
      <t>サクジョ</t>
    </rPh>
    <phoneticPr fontId="8"/>
  </si>
  <si>
    <t>2/17　353行目と統合　リスト記載から削除</t>
    <rPh sb="8" eb="10">
      <t>ギョウメ</t>
    </rPh>
    <rPh sb="11" eb="13">
      <t>トウゴウ</t>
    </rPh>
    <rPh sb="17" eb="19">
      <t>キサイ</t>
    </rPh>
    <rPh sb="21" eb="23">
      <t>サクジョ</t>
    </rPh>
    <phoneticPr fontId="8"/>
  </si>
  <si>
    <t>2/17　363行目と統合　リスト記載から削除</t>
    <rPh sb="8" eb="10">
      <t>ギョウメ</t>
    </rPh>
    <rPh sb="11" eb="13">
      <t>トウゴウ</t>
    </rPh>
    <rPh sb="17" eb="19">
      <t>キサイ</t>
    </rPh>
    <rPh sb="21" eb="23">
      <t>サクジョ</t>
    </rPh>
    <phoneticPr fontId="8"/>
  </si>
  <si>
    <t>2/17　365行目と統合　リスト記載から削除</t>
    <rPh sb="8" eb="10">
      <t>ギョウメ</t>
    </rPh>
    <rPh sb="11" eb="13">
      <t>トウゴウ</t>
    </rPh>
    <rPh sb="17" eb="19">
      <t>キサイ</t>
    </rPh>
    <rPh sb="21" eb="23">
      <t>サクジョ</t>
    </rPh>
    <phoneticPr fontId="8"/>
  </si>
  <si>
    <t>1972～2023年度</t>
    <phoneticPr fontId="8"/>
  </si>
  <si>
    <t>1975～2023年度</t>
    <phoneticPr fontId="8"/>
  </si>
  <si>
    <t>2011～2023年度</t>
  </si>
  <si>
    <t>2014～2022年度</t>
  </si>
  <si>
    <t>2011～2022年度</t>
  </si>
  <si>
    <t>2021～2023年度</t>
  </si>
  <si>
    <t>2024～2025年度</t>
  </si>
  <si>
    <t>2022～2024年度</t>
  </si>
  <si>
    <t>2023～2024年度</t>
  </si>
  <si>
    <t>2020～2022年度</t>
  </si>
  <si>
    <t>2020～2024年度</t>
  </si>
  <si>
    <t>2021～2024年度</t>
  </si>
  <si>
    <t>2018～2020年度</t>
  </si>
  <si>
    <t>2022～2026年度</t>
  </si>
  <si>
    <t>2024～2019年度</t>
  </si>
  <si>
    <t>2019～2021年度</t>
  </si>
  <si>
    <t>2022～2025年度</t>
  </si>
  <si>
    <t>2022～2019年度</t>
  </si>
  <si>
    <t>2018～2021年度</t>
  </si>
  <si>
    <t>2020～2021年度</t>
  </si>
  <si>
    <t>2015～2022年度</t>
  </si>
  <si>
    <t>2024～2026年度</t>
  </si>
  <si>
    <t>2021～2019年度</t>
  </si>
  <si>
    <t>2019～2023年度</t>
  </si>
  <si>
    <t>2016～2020年度</t>
  </si>
  <si>
    <t>2017～2021年度</t>
  </si>
  <si>
    <t>2018～2022年度</t>
  </si>
  <si>
    <t>2023～2025年度</t>
  </si>
  <si>
    <t>2021～2026年度</t>
  </si>
  <si>
    <t>2012～2020年度</t>
  </si>
  <si>
    <t>2016～2021年度</t>
  </si>
  <si>
    <t>2012～2021年度</t>
  </si>
  <si>
    <t>2023～2026年度</t>
  </si>
  <si>
    <t>2020～2026年度</t>
  </si>
  <si>
    <t>2012～2025年度</t>
  </si>
  <si>
    <t>2012～2027年度</t>
  </si>
  <si>
    <t>2012～2023年度</t>
  </si>
  <si>
    <t>2015～2024年度</t>
  </si>
  <si>
    <t>2013～2022年度</t>
  </si>
  <si>
    <t>2013～2020年度</t>
  </si>
  <si>
    <t>2017～2025年度</t>
  </si>
  <si>
    <t>2018～2025年度</t>
  </si>
  <si>
    <t>2019～2024年度</t>
  </si>
  <si>
    <t>2022～2023年度</t>
  </si>
  <si>
    <t>2017～2020年度</t>
  </si>
  <si>
    <t>2019～2022年度</t>
  </si>
  <si>
    <t>2019～2020年度</t>
  </si>
  <si>
    <t>2021～2022年度</t>
  </si>
  <si>
    <t>2015～2021年度</t>
  </si>
  <si>
    <t>2020～2023年度</t>
  </si>
  <si>
    <t>2/17和暦から西暦標記に変更</t>
    <rPh sb="4" eb="6">
      <t>ワレキ</t>
    </rPh>
    <rPh sb="8" eb="10">
      <t>セイレキ</t>
    </rPh>
    <rPh sb="10" eb="12">
      <t>ヒョウキ</t>
    </rPh>
    <rPh sb="13" eb="15">
      <t>ヘンコウ</t>
    </rPh>
    <phoneticPr fontId="8"/>
  </si>
  <si>
    <t>2/18リスト記載から削除</t>
    <rPh sb="7" eb="9">
      <t>キサイ</t>
    </rPh>
    <rPh sb="11" eb="13">
      <t>サクジョ</t>
    </rPh>
    <phoneticPr fontId="8"/>
  </si>
  <si>
    <t>新規評価
未実施</t>
    <rPh sb="0" eb="2">
      <t>シンキ</t>
    </rPh>
    <rPh sb="2" eb="4">
      <t>ヒョウカ</t>
    </rPh>
    <rPh sb="5" eb="8">
      <t>ミジッシ</t>
    </rPh>
    <phoneticPr fontId="8"/>
  </si>
  <si>
    <t>〇</t>
  </si>
  <si>
    <t>事業概要</t>
    <rPh sb="0" eb="2">
      <t>ジギョウ</t>
    </rPh>
    <rPh sb="2" eb="4">
      <t>ガイヨウ</t>
    </rPh>
    <phoneticPr fontId="8"/>
  </si>
  <si>
    <t>事業概要は、福岡県区間を含む</t>
    <rPh sb="0" eb="2">
      <t>ジギョウ</t>
    </rPh>
    <rPh sb="2" eb="4">
      <t>ガイヨウ</t>
    </rPh>
    <phoneticPr fontId="8"/>
  </si>
  <si>
    <t>事業概要は、長崎県区間を含む</t>
    <rPh sb="0" eb="2">
      <t>ジギョウ</t>
    </rPh>
    <rPh sb="2" eb="4">
      <t>ガイヨウ</t>
    </rPh>
    <rPh sb="6" eb="8">
      <t>ナガサキ</t>
    </rPh>
    <phoneticPr fontId="8"/>
  </si>
  <si>
    <r>
      <t>新規追加、</t>
    </r>
    <r>
      <rPr>
        <sz val="11"/>
        <color rgb="FFFF0000"/>
        <rFont val="游ゴシック"/>
        <family val="3"/>
        <charset val="128"/>
        <scheme val="minor"/>
      </rPr>
      <t>2/18リスト記載から削除</t>
    </r>
    <rPh sb="0" eb="2">
      <t>シンキ</t>
    </rPh>
    <rPh sb="2" eb="4">
      <t>ツイカ</t>
    </rPh>
    <rPh sb="12" eb="14">
      <t>キサイ</t>
    </rPh>
    <rPh sb="16" eb="18">
      <t>サクジョ</t>
    </rPh>
    <phoneticPr fontId="8"/>
  </si>
  <si>
    <t>佐賀市
小城市
白石町</t>
    <rPh sb="0" eb="3">
      <t>サガシ</t>
    </rPh>
    <rPh sb="4" eb="7">
      <t>オギシ</t>
    </rPh>
    <rPh sb="8" eb="10">
      <t>シロイシ</t>
    </rPh>
    <rPh sb="10" eb="11">
      <t>チョウ</t>
    </rPh>
    <phoneticPr fontId="2"/>
  </si>
  <si>
    <t>唐津市
玄海町</t>
    <rPh sb="4" eb="6">
      <t>ゲンカイ</t>
    </rPh>
    <rPh sb="6" eb="7">
      <t>チョウ</t>
    </rPh>
    <phoneticPr fontId="8"/>
  </si>
  <si>
    <t>2/18　122行目と統合、リスト記載から削除</t>
    <rPh sb="8" eb="10">
      <t>ギョウメ</t>
    </rPh>
    <rPh sb="11" eb="13">
      <t>トウゴウ</t>
    </rPh>
    <rPh sb="17" eb="19">
      <t>キサイ</t>
    </rPh>
    <rPh sb="21" eb="23">
      <t>サクジョ</t>
    </rPh>
    <phoneticPr fontId="8"/>
  </si>
  <si>
    <t>2/18　31行目と統合、リスト記載から削除</t>
    <rPh sb="7" eb="9">
      <t>ギョウメ</t>
    </rPh>
    <rPh sb="10" eb="12">
      <t>トウゴウ</t>
    </rPh>
    <rPh sb="16" eb="18">
      <t>キサイ</t>
    </rPh>
    <rPh sb="20" eb="22">
      <t>サクジョ</t>
    </rPh>
    <phoneticPr fontId="8"/>
  </si>
  <si>
    <t>2/18　135行目と統合、リスト記載から削除</t>
    <rPh sb="8" eb="10">
      <t>ギョウメ</t>
    </rPh>
    <rPh sb="11" eb="13">
      <t>トウゴウ</t>
    </rPh>
    <rPh sb="17" eb="19">
      <t>キサイ</t>
    </rPh>
    <rPh sb="21" eb="23">
      <t>サクジョ</t>
    </rPh>
    <phoneticPr fontId="8"/>
  </si>
  <si>
    <t>長寿命化修繕計画に基づくもの</t>
    <rPh sb="0" eb="4">
      <t>チョウジュミョウカ</t>
    </rPh>
    <rPh sb="4" eb="6">
      <t>シュウゼン</t>
    </rPh>
    <rPh sb="6" eb="8">
      <t>ケイカク</t>
    </rPh>
    <rPh sb="9" eb="10">
      <t>モト</t>
    </rPh>
    <phoneticPr fontId="8"/>
  </si>
  <si>
    <t>2/18　リスト記載から削除</t>
    <rPh sb="8" eb="10">
      <t>キサイ</t>
    </rPh>
    <rPh sb="12" eb="14">
      <t>サクジョ</t>
    </rPh>
    <phoneticPr fontId="8"/>
  </si>
  <si>
    <t>橋梁(15ｍ以上)</t>
    <phoneticPr fontId="8"/>
  </si>
  <si>
    <t>橋梁(15ｍ未満)</t>
    <phoneticPr fontId="8"/>
  </si>
  <si>
    <t>トンネル</t>
    <phoneticPr fontId="8"/>
  </si>
  <si>
    <t>横断歩道橋</t>
    <phoneticPr fontId="8"/>
  </si>
  <si>
    <t>大型カルバート</t>
    <phoneticPr fontId="8"/>
  </si>
  <si>
    <t>2/18路線名の変更、備考の追加</t>
    <rPh sb="4" eb="6">
      <t>ロセン</t>
    </rPh>
    <rPh sb="6" eb="7">
      <t>メイ</t>
    </rPh>
    <rPh sb="8" eb="10">
      <t>ヘンコウ</t>
    </rPh>
    <rPh sb="11" eb="13">
      <t>ビコウ</t>
    </rPh>
    <rPh sb="14" eb="16">
      <t>ツイカ</t>
    </rPh>
    <phoneticPr fontId="8"/>
  </si>
  <si>
    <t>事業期間修正、2/17工区名、事業期間修正、2/18主施策番号の修正</t>
    <rPh sb="0" eb="2">
      <t>ジギョウ</t>
    </rPh>
    <rPh sb="2" eb="4">
      <t>キカン</t>
    </rPh>
    <rPh sb="4" eb="6">
      <t>シュウセイ</t>
    </rPh>
    <rPh sb="11" eb="13">
      <t>コウク</t>
    </rPh>
    <rPh sb="13" eb="14">
      <t>メイ</t>
    </rPh>
    <rPh sb="15" eb="17">
      <t>ジギョウ</t>
    </rPh>
    <rPh sb="17" eb="19">
      <t>キカン</t>
    </rPh>
    <rPh sb="19" eb="21">
      <t>シュウセイ</t>
    </rPh>
    <rPh sb="26" eb="27">
      <t>シュ</t>
    </rPh>
    <rPh sb="27" eb="29">
      <t>シサク</t>
    </rPh>
    <rPh sb="29" eb="31">
      <t>バンゴウ</t>
    </rPh>
    <rPh sb="32" eb="34">
      <t>シュウセイ</t>
    </rPh>
    <phoneticPr fontId="8"/>
  </si>
  <si>
    <t>２/17事業費の修正、2/18　市町名追加</t>
    <rPh sb="4" eb="6">
      <t>ジギョウ</t>
    </rPh>
    <rPh sb="6" eb="7">
      <t>ヒ</t>
    </rPh>
    <rPh sb="8" eb="10">
      <t>シュウセイ</t>
    </rPh>
    <rPh sb="16" eb="17">
      <t>シ</t>
    </rPh>
    <rPh sb="17" eb="18">
      <t>マチ</t>
    </rPh>
    <rPh sb="18" eb="19">
      <t>メイ</t>
    </rPh>
    <rPh sb="19" eb="21">
      <t>ツイカ</t>
    </rPh>
    <phoneticPr fontId="8"/>
  </si>
  <si>
    <t>多久市
小城市</t>
    <rPh sb="0" eb="2">
      <t>タク</t>
    </rPh>
    <rPh sb="2" eb="3">
      <t>シ</t>
    </rPh>
    <rPh sb="4" eb="6">
      <t>オギ</t>
    </rPh>
    <rPh sb="6" eb="7">
      <t>シ</t>
    </rPh>
    <phoneticPr fontId="2"/>
  </si>
  <si>
    <t>神埼市
佐賀市</t>
    <rPh sb="4" eb="7">
      <t>サガシ</t>
    </rPh>
    <phoneticPr fontId="2"/>
  </si>
  <si>
    <t>２/17事業費の修正、事業量の修正、2/18市町名追加</t>
    <rPh sb="4" eb="6">
      <t>ジギョウ</t>
    </rPh>
    <rPh sb="6" eb="7">
      <t>ヒ</t>
    </rPh>
    <rPh sb="8" eb="10">
      <t>シュウセイ</t>
    </rPh>
    <rPh sb="11" eb="13">
      <t>ジギョウ</t>
    </rPh>
    <rPh sb="13" eb="14">
      <t>リョウ</t>
    </rPh>
    <rPh sb="15" eb="17">
      <t>シュウセイ</t>
    </rPh>
    <rPh sb="22" eb="23">
      <t>シ</t>
    </rPh>
    <rPh sb="23" eb="24">
      <t>マチ</t>
    </rPh>
    <rPh sb="24" eb="25">
      <t>メイ</t>
    </rPh>
    <rPh sb="25" eb="27">
      <t>ツイカ</t>
    </rPh>
    <phoneticPr fontId="8"/>
  </si>
  <si>
    <t>吉野ケ里公園駅前交差点改良</t>
    <rPh sb="11" eb="13">
      <t>カイリョウ</t>
    </rPh>
    <phoneticPr fontId="8"/>
  </si>
  <si>
    <t>2/18リスト記載から削除</t>
    <rPh sb="7" eb="9">
      <t>キサイ</t>
    </rPh>
    <rPh sb="11" eb="13">
      <t>サクジョ</t>
    </rPh>
    <phoneticPr fontId="8"/>
  </si>
  <si>
    <t>○→×</t>
    <phoneticPr fontId="8"/>
  </si>
  <si>
    <t>高潮対策</t>
    <rPh sb="0" eb="4">
      <t>タカシオタイサク</t>
    </rPh>
    <phoneticPr fontId="8"/>
  </si>
  <si>
    <t>河川改修</t>
    <rPh sb="0" eb="4">
      <t>カセンカイシュウ</t>
    </rPh>
    <phoneticPr fontId="8"/>
  </si>
  <si>
    <t>機場</t>
    <rPh sb="0" eb="2">
      <t>キジョウ</t>
    </rPh>
    <phoneticPr fontId="8"/>
  </si>
  <si>
    <t>河川改修（堰改築）</t>
    <rPh sb="0" eb="2">
      <t>カセン</t>
    </rPh>
    <rPh sb="2" eb="4">
      <t>カイシュウ</t>
    </rPh>
    <rPh sb="5" eb="6">
      <t>セキ</t>
    </rPh>
    <rPh sb="6" eb="8">
      <t>カイチク</t>
    </rPh>
    <phoneticPr fontId="2"/>
  </si>
  <si>
    <t>河川改修（堰撤去）</t>
    <rPh sb="0" eb="2">
      <t>カセン</t>
    </rPh>
    <rPh sb="2" eb="4">
      <t>カイシュウ</t>
    </rPh>
    <rPh sb="5" eb="6">
      <t>セキ</t>
    </rPh>
    <rPh sb="6" eb="8">
      <t>テッキョ</t>
    </rPh>
    <phoneticPr fontId="2"/>
  </si>
  <si>
    <t>事業中</t>
    <rPh sb="0" eb="3">
      <t>ジギョウチュウ</t>
    </rPh>
    <phoneticPr fontId="8"/>
  </si>
  <si>
    <t>R3以降新規</t>
    <rPh sb="2" eb="4">
      <t>イコウ</t>
    </rPh>
    <rPh sb="4" eb="6">
      <t>シンキ</t>
    </rPh>
    <phoneticPr fontId="8"/>
  </si>
  <si>
    <t>佐賀市</t>
    <rPh sb="0" eb="2">
      <t>サガ</t>
    </rPh>
    <rPh sb="2" eb="3">
      <t>シ</t>
    </rPh>
    <phoneticPr fontId="9"/>
  </si>
  <si>
    <t>R2新規</t>
    <rPh sb="2" eb="4">
      <t>シンキ</t>
    </rPh>
    <phoneticPr fontId="8"/>
  </si>
  <si>
    <t>鶴地区</t>
    <rPh sb="0" eb="1">
      <t>ツル</t>
    </rPh>
    <rPh sb="1" eb="3">
      <t>チク</t>
    </rPh>
    <phoneticPr fontId="9"/>
  </si>
  <si>
    <t>筑後・嘉瀬川圏域</t>
    <rPh sb="0" eb="2">
      <t>チクゴ</t>
    </rPh>
    <rPh sb="3" eb="5">
      <t>カセ</t>
    </rPh>
    <rPh sb="5" eb="6">
      <t>ガワ</t>
    </rPh>
    <rPh sb="6" eb="8">
      <t>ケンイキ</t>
    </rPh>
    <phoneticPr fontId="8"/>
  </si>
  <si>
    <t>多久市、武雄市、鹿島市、小城市、嬉野市、大町町、江北町、白石町、太良町</t>
    <rPh sb="0" eb="3">
      <t>タクシ</t>
    </rPh>
    <rPh sb="4" eb="6">
      <t>タケオ</t>
    </rPh>
    <rPh sb="6" eb="7">
      <t>シ</t>
    </rPh>
    <rPh sb="8" eb="11">
      <t>カシマシ</t>
    </rPh>
    <rPh sb="12" eb="15">
      <t>オギシ</t>
    </rPh>
    <rPh sb="16" eb="19">
      <t>ウレシノシ</t>
    </rPh>
    <rPh sb="20" eb="22">
      <t>オオマチ</t>
    </rPh>
    <rPh sb="22" eb="23">
      <t>マチ</t>
    </rPh>
    <rPh sb="24" eb="26">
      <t>コウホク</t>
    </rPh>
    <rPh sb="26" eb="27">
      <t>チョウ</t>
    </rPh>
    <rPh sb="28" eb="30">
      <t>シロイシ</t>
    </rPh>
    <rPh sb="30" eb="31">
      <t>マチ</t>
    </rPh>
    <rPh sb="32" eb="34">
      <t>タラ</t>
    </rPh>
    <rPh sb="34" eb="35">
      <t>マチ</t>
    </rPh>
    <phoneticPr fontId="8"/>
  </si>
  <si>
    <t>六角川圏域</t>
    <rPh sb="0" eb="2">
      <t>ロッカク</t>
    </rPh>
    <rPh sb="2" eb="3">
      <t>ガワ</t>
    </rPh>
    <rPh sb="3" eb="5">
      <t>ケンイキ</t>
    </rPh>
    <phoneticPr fontId="8"/>
  </si>
  <si>
    <t>松浦川圏域</t>
    <rPh sb="0" eb="2">
      <t>マツウラ</t>
    </rPh>
    <rPh sb="2" eb="3">
      <t>カワ</t>
    </rPh>
    <rPh sb="3" eb="5">
      <t>ケンイキ</t>
    </rPh>
    <phoneticPr fontId="8"/>
  </si>
  <si>
    <t>河道掘削</t>
    <rPh sb="0" eb="2">
      <t>カドウ</t>
    </rPh>
    <rPh sb="2" eb="4">
      <t>クッサク</t>
    </rPh>
    <phoneticPr fontId="2"/>
  </si>
  <si>
    <t>松浦川圏域</t>
    <rPh sb="0" eb="2">
      <t>マツウラ</t>
    </rPh>
    <rPh sb="2" eb="3">
      <t>ガワ</t>
    </rPh>
    <rPh sb="3" eb="5">
      <t>ケンイキ</t>
    </rPh>
    <phoneticPr fontId="8"/>
  </si>
  <si>
    <t>筑後嘉瀬川圏域</t>
    <rPh sb="0" eb="2">
      <t>チクゴ</t>
    </rPh>
    <rPh sb="2" eb="4">
      <t>カセ</t>
    </rPh>
    <rPh sb="4" eb="5">
      <t>ガワ</t>
    </rPh>
    <rPh sb="5" eb="7">
      <t>ケンイキ</t>
    </rPh>
    <phoneticPr fontId="8"/>
  </si>
  <si>
    <t>六角川圏域</t>
    <rPh sb="0" eb="5">
      <t>ロッカクガワケンイキ</t>
    </rPh>
    <phoneticPr fontId="8"/>
  </si>
  <si>
    <t>小松川</t>
    <rPh sb="0" eb="2">
      <t>コマツ</t>
    </rPh>
    <rPh sb="2" eb="3">
      <t>カワ</t>
    </rPh>
    <phoneticPr fontId="9"/>
  </si>
  <si>
    <t>庄川</t>
    <rPh sb="0" eb="1">
      <t>ショウ</t>
    </rPh>
    <rPh sb="1" eb="2">
      <t>カワ</t>
    </rPh>
    <phoneticPr fontId="9"/>
  </si>
  <si>
    <t>松瀬川</t>
    <rPh sb="0" eb="2">
      <t>マツセ</t>
    </rPh>
    <rPh sb="2" eb="3">
      <t>カワ</t>
    </rPh>
    <phoneticPr fontId="9"/>
  </si>
  <si>
    <t>西平川</t>
    <rPh sb="0" eb="2">
      <t>ニシヒラ</t>
    </rPh>
    <rPh sb="2" eb="3">
      <t>カワ</t>
    </rPh>
    <phoneticPr fontId="9"/>
  </si>
  <si>
    <t>唐津市</t>
    <rPh sb="0" eb="2">
      <t>カラツ</t>
    </rPh>
    <rPh sb="2" eb="3">
      <t>シ</t>
    </rPh>
    <phoneticPr fontId="10"/>
  </si>
  <si>
    <t>拝川</t>
    <rPh sb="0" eb="1">
      <t>ハイ</t>
    </rPh>
    <rPh sb="1" eb="2">
      <t>カワ</t>
    </rPh>
    <phoneticPr fontId="15"/>
  </si>
  <si>
    <t>中山川</t>
    <rPh sb="0" eb="2">
      <t>ナカヤマ</t>
    </rPh>
    <rPh sb="2" eb="3">
      <t>カワ</t>
    </rPh>
    <phoneticPr fontId="15"/>
  </si>
  <si>
    <t>有田町</t>
    <rPh sb="0" eb="2">
      <t>アリタ</t>
    </rPh>
    <rPh sb="2" eb="3">
      <t>チョウ</t>
    </rPh>
    <phoneticPr fontId="8"/>
  </si>
  <si>
    <t>有田川</t>
    <rPh sb="0" eb="2">
      <t>アリタ</t>
    </rPh>
    <rPh sb="2" eb="3">
      <t>カワ</t>
    </rPh>
    <phoneticPr fontId="15"/>
  </si>
  <si>
    <t>本町地区</t>
    <rPh sb="0" eb="1">
      <t>ホン</t>
    </rPh>
    <rPh sb="1" eb="2">
      <t>マチ</t>
    </rPh>
    <rPh sb="2" eb="4">
      <t>チク</t>
    </rPh>
    <phoneticPr fontId="9"/>
  </si>
  <si>
    <t>立川</t>
    <rPh sb="0" eb="2">
      <t>タテカワ</t>
    </rPh>
    <phoneticPr fontId="15"/>
  </si>
  <si>
    <t>立川排水機場</t>
    <rPh sb="0" eb="2">
      <t>タテカワ</t>
    </rPh>
    <rPh sb="1" eb="2">
      <t>ガワ</t>
    </rPh>
    <rPh sb="2" eb="4">
      <t>ハイスイ</t>
    </rPh>
    <rPh sb="4" eb="5">
      <t>キ</t>
    </rPh>
    <rPh sb="5" eb="6">
      <t>ジョウ</t>
    </rPh>
    <phoneticPr fontId="15"/>
  </si>
  <si>
    <t>廻里江川排水機場</t>
    <rPh sb="0" eb="4">
      <t>メグリエ</t>
    </rPh>
    <rPh sb="4" eb="6">
      <t>ハイスイ</t>
    </rPh>
    <rPh sb="6" eb="7">
      <t>キ</t>
    </rPh>
    <rPh sb="7" eb="8">
      <t>ジョウ</t>
    </rPh>
    <phoneticPr fontId="15"/>
  </si>
  <si>
    <t>福富川</t>
    <rPh sb="0" eb="2">
      <t>フクトミ</t>
    </rPh>
    <rPh sb="2" eb="3">
      <t>ガワ</t>
    </rPh>
    <phoneticPr fontId="15"/>
  </si>
  <si>
    <t>福富川排水機場</t>
    <rPh sb="0" eb="2">
      <t>フクトミ</t>
    </rPh>
    <rPh sb="2" eb="3">
      <t>ガワ</t>
    </rPh>
    <rPh sb="3" eb="5">
      <t>ハイスイ</t>
    </rPh>
    <rPh sb="5" eb="6">
      <t>キ</t>
    </rPh>
    <rPh sb="6" eb="7">
      <t>ジョウ</t>
    </rPh>
    <phoneticPr fontId="15"/>
  </si>
  <si>
    <t>八田江排水機場</t>
    <rPh sb="0" eb="2">
      <t>ハッタ</t>
    </rPh>
    <rPh sb="2" eb="3">
      <t>エ</t>
    </rPh>
    <rPh sb="3" eb="6">
      <t>ハイスイキ</t>
    </rPh>
    <rPh sb="6" eb="7">
      <t>ジョウ</t>
    </rPh>
    <phoneticPr fontId="8"/>
  </si>
  <si>
    <t>納所排水機場</t>
    <rPh sb="0" eb="2">
      <t>ノウソ</t>
    </rPh>
    <rPh sb="2" eb="5">
      <t>ハイスイキ</t>
    </rPh>
    <rPh sb="5" eb="6">
      <t>ジョウ</t>
    </rPh>
    <phoneticPr fontId="8"/>
  </si>
  <si>
    <t>新田川第2排水機場</t>
    <rPh sb="0" eb="2">
      <t>シンデン</t>
    </rPh>
    <rPh sb="2" eb="3">
      <t>ガワ</t>
    </rPh>
    <rPh sb="3" eb="4">
      <t>ダイ</t>
    </rPh>
    <rPh sb="5" eb="7">
      <t>ハイスイ</t>
    </rPh>
    <rPh sb="7" eb="9">
      <t>キジョウ</t>
    </rPh>
    <phoneticPr fontId="8"/>
  </si>
  <si>
    <t>唐津市</t>
    <rPh sb="0" eb="2">
      <t>カラツ</t>
    </rPh>
    <rPh sb="2" eb="3">
      <t>シ</t>
    </rPh>
    <phoneticPr fontId="2"/>
  </si>
  <si>
    <t>伊岐佐ダム</t>
    <rPh sb="0" eb="3">
      <t>イキサ</t>
    </rPh>
    <phoneticPr fontId="2"/>
  </si>
  <si>
    <t>東与賀排水機場</t>
    <rPh sb="0" eb="1">
      <t>ヒガシ</t>
    </rPh>
    <rPh sb="1" eb="2">
      <t>アタ</t>
    </rPh>
    <rPh sb="2" eb="3">
      <t>ガ</t>
    </rPh>
    <rPh sb="3" eb="6">
      <t>ハイスイキ</t>
    </rPh>
    <rPh sb="6" eb="7">
      <t>ジョウ</t>
    </rPh>
    <phoneticPr fontId="1"/>
  </si>
  <si>
    <t>機場</t>
    <rPh sb="0" eb="2">
      <t>キジョウ</t>
    </rPh>
    <phoneticPr fontId="1"/>
  </si>
  <si>
    <t>社搦排水機場</t>
    <rPh sb="0" eb="1">
      <t>シャ</t>
    </rPh>
    <rPh sb="1" eb="2">
      <t>カラ</t>
    </rPh>
    <rPh sb="2" eb="5">
      <t>ハイスイキ</t>
    </rPh>
    <rPh sb="5" eb="6">
      <t>ジョウ</t>
    </rPh>
    <phoneticPr fontId="1"/>
  </si>
  <si>
    <t>市内全域</t>
    <rPh sb="0" eb="2">
      <t>シナイ</t>
    </rPh>
    <rPh sb="2" eb="4">
      <t>ゼンイキ</t>
    </rPh>
    <phoneticPr fontId="8"/>
  </si>
  <si>
    <t>基礎調査（急傾斜）</t>
    <phoneticPr fontId="8"/>
  </si>
  <si>
    <t>基礎調査（砂防）</t>
    <phoneticPr fontId="8"/>
  </si>
  <si>
    <t>県内一円</t>
    <rPh sb="0" eb="2">
      <t>ケンナイ</t>
    </rPh>
    <rPh sb="2" eb="4">
      <t>イチエン</t>
    </rPh>
    <phoneticPr fontId="8"/>
  </si>
  <si>
    <t>一</t>
    <rPh sb="0" eb="1">
      <t>イチ</t>
    </rPh>
    <phoneticPr fontId="8"/>
  </si>
  <si>
    <t>急傾斜地崩壊対策</t>
    <rPh sb="3" eb="4">
      <t>チ</t>
    </rPh>
    <rPh sb="4" eb="6">
      <t>ホウカイ</t>
    </rPh>
    <rPh sb="6" eb="8">
      <t>タイサク</t>
    </rPh>
    <phoneticPr fontId="8"/>
  </si>
  <si>
    <t>地すべり対策</t>
    <rPh sb="4" eb="6">
      <t>タイサク</t>
    </rPh>
    <phoneticPr fontId="8"/>
  </si>
  <si>
    <t>砂防施設</t>
    <rPh sb="2" eb="4">
      <t>シセツ</t>
    </rPh>
    <phoneticPr fontId="8"/>
  </si>
  <si>
    <t>基礎調査（地すべり）</t>
    <phoneticPr fontId="8"/>
  </si>
  <si>
    <t>急傾斜地崩壊防止</t>
    <rPh sb="0" eb="3">
      <t>キュウケイシャ</t>
    </rPh>
    <rPh sb="3" eb="4">
      <t>チ</t>
    </rPh>
    <rPh sb="4" eb="6">
      <t>ホウカイ</t>
    </rPh>
    <rPh sb="6" eb="8">
      <t>ボウシ</t>
    </rPh>
    <phoneticPr fontId="6"/>
  </si>
  <si>
    <t>佐賀市
小城市</t>
    <rPh sb="0" eb="2">
      <t>サガ</t>
    </rPh>
    <rPh sb="2" eb="3">
      <t>シ</t>
    </rPh>
    <rPh sb="4" eb="7">
      <t>オギシ</t>
    </rPh>
    <phoneticPr fontId="8"/>
  </si>
  <si>
    <t>筑後川、宝満川、広川、
早津江川</t>
    <rPh sb="0" eb="2">
      <t>チクゴ</t>
    </rPh>
    <rPh sb="2" eb="3">
      <t>ガワ</t>
    </rPh>
    <rPh sb="4" eb="7">
      <t>ホウマンガワ</t>
    </rPh>
    <rPh sb="8" eb="10">
      <t>ヒロカワ</t>
    </rPh>
    <rPh sb="12" eb="16">
      <t>ハヤツエガワ</t>
    </rPh>
    <phoneticPr fontId="8"/>
  </si>
  <si>
    <t>松浦川（大川野・川西地区）</t>
    <rPh sb="0" eb="3">
      <t>マツウラガワ</t>
    </rPh>
    <rPh sb="4" eb="7">
      <t>オオカワノ</t>
    </rPh>
    <rPh sb="8" eb="12">
      <t>カワニシチク</t>
    </rPh>
    <phoneticPr fontId="8"/>
  </si>
  <si>
    <t>徳須恵川（橋本・千々賀地区）</t>
    <rPh sb="0" eb="4">
      <t>トクスエカワ</t>
    </rPh>
    <rPh sb="5" eb="7">
      <t>ハシモト</t>
    </rPh>
    <rPh sb="8" eb="13">
      <t>チチカチク</t>
    </rPh>
    <phoneticPr fontId="8"/>
  </si>
  <si>
    <t>厳木川（長部田・本山・湯屋・田頭・楠・町切地区）</t>
    <rPh sb="0" eb="3">
      <t>キュウラギガワ</t>
    </rPh>
    <rPh sb="4" eb="7">
      <t>ナガヘタ</t>
    </rPh>
    <rPh sb="8" eb="10">
      <t>モトヤマチク</t>
    </rPh>
    <phoneticPr fontId="8"/>
  </si>
  <si>
    <t>松浦川（山本・牟田部地区）</t>
    <rPh sb="0" eb="3">
      <t>マツウラガワ</t>
    </rPh>
    <rPh sb="4" eb="6">
      <t>ヤマモト</t>
    </rPh>
    <rPh sb="7" eb="10">
      <t>ムタベ</t>
    </rPh>
    <rPh sb="10" eb="12">
      <t>チク</t>
    </rPh>
    <phoneticPr fontId="8"/>
  </si>
  <si>
    <t>松浦川（提川・川原・桃川地区）</t>
    <rPh sb="0" eb="3">
      <t>マツウラガワ</t>
    </rPh>
    <rPh sb="4" eb="5">
      <t>テイ</t>
    </rPh>
    <rPh sb="5" eb="6">
      <t>カワ</t>
    </rPh>
    <rPh sb="7" eb="9">
      <t>カワハラ</t>
    </rPh>
    <rPh sb="10" eb="12">
      <t>モモカワ</t>
    </rPh>
    <rPh sb="12" eb="14">
      <t>チク</t>
    </rPh>
    <phoneticPr fontId="8"/>
  </si>
  <si>
    <t>徳須恵川（徳須恵・行合野・
稗田地区）</t>
    <rPh sb="0" eb="4">
      <t>トクスエカワ</t>
    </rPh>
    <rPh sb="5" eb="6">
      <t>トク</t>
    </rPh>
    <rPh sb="6" eb="8">
      <t>スエ</t>
    </rPh>
    <rPh sb="9" eb="10">
      <t>ギョウ</t>
    </rPh>
    <rPh sb="10" eb="11">
      <t>ア</t>
    </rPh>
    <rPh sb="11" eb="12">
      <t>ノ</t>
    </rPh>
    <rPh sb="14" eb="16">
      <t>ヒエダ</t>
    </rPh>
    <rPh sb="16" eb="18">
      <t>チク</t>
    </rPh>
    <phoneticPr fontId="8"/>
  </si>
  <si>
    <t>徳須恵川（古里・水留地区）</t>
    <rPh sb="0" eb="4">
      <t>トクスエカワ</t>
    </rPh>
    <rPh sb="5" eb="7">
      <t>フルサト</t>
    </rPh>
    <rPh sb="8" eb="9">
      <t>ミズ</t>
    </rPh>
    <rPh sb="9" eb="10">
      <t>トド</t>
    </rPh>
    <rPh sb="10" eb="12">
      <t>チク</t>
    </rPh>
    <phoneticPr fontId="8"/>
  </si>
  <si>
    <t>厳木川（湯屋・田頭地区）</t>
    <rPh sb="0" eb="3">
      <t>キュウラギガワ</t>
    </rPh>
    <rPh sb="4" eb="6">
      <t>ユヤ</t>
    </rPh>
    <rPh sb="7" eb="9">
      <t>タガシラ</t>
    </rPh>
    <rPh sb="9" eb="11">
      <t>チク</t>
    </rPh>
    <phoneticPr fontId="8"/>
  </si>
  <si>
    <t>厳木川（箞木・厳木・楠地区）</t>
    <rPh sb="0" eb="3">
      <t>キュウラギガワ</t>
    </rPh>
    <rPh sb="4" eb="5">
      <t>ケン</t>
    </rPh>
    <rPh sb="5" eb="6">
      <t>キ</t>
    </rPh>
    <rPh sb="7" eb="9">
      <t>キュウラギ</t>
    </rPh>
    <rPh sb="10" eb="11">
      <t>クス</t>
    </rPh>
    <rPh sb="11" eb="13">
      <t>チク</t>
    </rPh>
    <phoneticPr fontId="8"/>
  </si>
  <si>
    <t>河道掘削、
堤防裏法尻補強等</t>
    <rPh sb="0" eb="2">
      <t>カドウ</t>
    </rPh>
    <rPh sb="2" eb="4">
      <t>クッサク</t>
    </rPh>
    <rPh sb="6" eb="8">
      <t>テイボウ</t>
    </rPh>
    <rPh sb="8" eb="9">
      <t>ウラ</t>
    </rPh>
    <rPh sb="9" eb="11">
      <t>ノリジリ</t>
    </rPh>
    <rPh sb="11" eb="13">
      <t>ホキョウ</t>
    </rPh>
    <rPh sb="13" eb="14">
      <t>トウ</t>
    </rPh>
    <phoneticPr fontId="8"/>
  </si>
  <si>
    <t>神埼市
みやき町
上峰町</t>
    <rPh sb="0" eb="3">
      <t>カンザキシ</t>
    </rPh>
    <rPh sb="7" eb="8">
      <t>チョウ</t>
    </rPh>
    <rPh sb="9" eb="11">
      <t>カミミネ</t>
    </rPh>
    <rPh sb="11" eb="12">
      <t>チョウ</t>
    </rPh>
    <phoneticPr fontId="9"/>
  </si>
  <si>
    <t>佐賀市
神埼市</t>
    <rPh sb="0" eb="3">
      <t>サガシ</t>
    </rPh>
    <rPh sb="4" eb="7">
      <t>カンザキシ</t>
    </rPh>
    <phoneticPr fontId="9"/>
  </si>
  <si>
    <t>佐賀市、鳥栖市、小城市、
神埼市、吉野ヶ里町、
基山町、上峰町、みやき町</t>
    <rPh sb="0" eb="3">
      <t>サガシ</t>
    </rPh>
    <rPh sb="4" eb="7">
      <t>トスシ</t>
    </rPh>
    <rPh sb="8" eb="11">
      <t>オギシ</t>
    </rPh>
    <rPh sb="13" eb="16">
      <t>カンザキシ</t>
    </rPh>
    <rPh sb="17" eb="21">
      <t>ヨシノガリ</t>
    </rPh>
    <rPh sb="21" eb="22">
      <t>チョウ</t>
    </rPh>
    <rPh sb="24" eb="26">
      <t>キヤマ</t>
    </rPh>
    <rPh sb="26" eb="27">
      <t>チョウ</t>
    </rPh>
    <rPh sb="28" eb="30">
      <t>カミミネ</t>
    </rPh>
    <rPh sb="30" eb="31">
      <t>チョウ</t>
    </rPh>
    <rPh sb="35" eb="36">
      <t>チョウ</t>
    </rPh>
    <phoneticPr fontId="8"/>
  </si>
  <si>
    <t>唐津市、伊万里市、
武雄市、玄海町、有田町</t>
    <rPh sb="0" eb="2">
      <t>カラツ</t>
    </rPh>
    <rPh sb="2" eb="3">
      <t>シ</t>
    </rPh>
    <rPh sb="4" eb="7">
      <t>イマリ</t>
    </rPh>
    <rPh sb="7" eb="8">
      <t>シ</t>
    </rPh>
    <rPh sb="10" eb="13">
      <t>タケオシ</t>
    </rPh>
    <rPh sb="14" eb="16">
      <t>ゲンカイ</t>
    </rPh>
    <rPh sb="16" eb="17">
      <t>マチ</t>
    </rPh>
    <rPh sb="18" eb="20">
      <t>アリタ</t>
    </rPh>
    <rPh sb="20" eb="21">
      <t>チョウ</t>
    </rPh>
    <phoneticPr fontId="8"/>
  </si>
  <si>
    <t>2/18市町名削除</t>
    <rPh sb="4" eb="5">
      <t>シ</t>
    </rPh>
    <rPh sb="5" eb="6">
      <t>マチ</t>
    </rPh>
    <rPh sb="6" eb="7">
      <t>メイ</t>
    </rPh>
    <rPh sb="7" eb="9">
      <t>サクジョ</t>
    </rPh>
    <phoneticPr fontId="8"/>
  </si>
  <si>
    <t>2/18リスト記載から削除</t>
    <rPh sb="7" eb="9">
      <t>キサイ</t>
    </rPh>
    <rPh sb="11" eb="13">
      <t>サクジョ</t>
    </rPh>
    <phoneticPr fontId="8"/>
  </si>
  <si>
    <t>新規評価
の有無</t>
    <rPh sb="0" eb="2">
      <t>シンキ</t>
    </rPh>
    <rPh sb="2" eb="4">
      <t>ヒョウカ</t>
    </rPh>
    <rPh sb="6" eb="8">
      <t>ウム</t>
    </rPh>
    <phoneticPr fontId="8"/>
  </si>
  <si>
    <t>町</t>
    <rPh sb="0" eb="1">
      <t>マチ</t>
    </rPh>
    <phoneticPr fontId="8"/>
  </si>
  <si>
    <t>〇</t>
    <phoneticPr fontId="8"/>
  </si>
  <si>
    <t>町</t>
    <rPh sb="0" eb="1">
      <t>チョウ</t>
    </rPh>
    <phoneticPr fontId="8"/>
  </si>
  <si>
    <t>古釜</t>
    <rPh sb="0" eb="1">
      <t>フル</t>
    </rPh>
    <rPh sb="1" eb="2">
      <t>カマ</t>
    </rPh>
    <phoneticPr fontId="24"/>
  </si>
  <si>
    <t>繁昌川上</t>
    <rPh sb="0" eb="1">
      <t>シゲ</t>
    </rPh>
    <rPh sb="1" eb="2">
      <t>アキ</t>
    </rPh>
    <rPh sb="2" eb="4">
      <t>カワカミ</t>
    </rPh>
    <phoneticPr fontId="24"/>
  </si>
  <si>
    <t>南野</t>
    <rPh sb="0" eb="2">
      <t>ナンノ</t>
    </rPh>
    <phoneticPr fontId="24"/>
  </si>
  <si>
    <t>竹ノ上～栗原</t>
    <rPh sb="0" eb="1">
      <t>タケ</t>
    </rPh>
    <rPh sb="2" eb="3">
      <t>ウエ</t>
    </rPh>
    <rPh sb="4" eb="6">
      <t>クリハラ</t>
    </rPh>
    <phoneticPr fontId="24"/>
  </si>
  <si>
    <t>下ノ原～上舞原</t>
    <rPh sb="0" eb="1">
      <t>シタ</t>
    </rPh>
    <rPh sb="2" eb="3">
      <t>ハラ</t>
    </rPh>
    <rPh sb="4" eb="5">
      <t>カミ</t>
    </rPh>
    <rPh sb="5" eb="6">
      <t>マイ</t>
    </rPh>
    <rPh sb="6" eb="7">
      <t>ハラ</t>
    </rPh>
    <phoneticPr fontId="24"/>
  </si>
  <si>
    <t>奥平野</t>
    <rPh sb="0" eb="1">
      <t>オク</t>
    </rPh>
    <rPh sb="1" eb="3">
      <t>ヒラノ</t>
    </rPh>
    <phoneticPr fontId="24"/>
  </si>
  <si>
    <t>事業評価未地区</t>
    <rPh sb="0" eb="2">
      <t>ジギョウ</t>
    </rPh>
    <rPh sb="2" eb="4">
      <t>ヒョウカ</t>
    </rPh>
    <rPh sb="4" eb="5">
      <t>ミ</t>
    </rPh>
    <rPh sb="5" eb="7">
      <t>チク</t>
    </rPh>
    <phoneticPr fontId="8"/>
  </si>
  <si>
    <t>羽佐間水道</t>
    <rPh sb="0" eb="5">
      <t>ハザマスイドウ</t>
    </rPh>
    <phoneticPr fontId="8"/>
  </si>
  <si>
    <t>用排水路工L=1,869ｍ
用水路工L=686ｍ
附帯工　一式</t>
    <phoneticPr fontId="8"/>
  </si>
  <si>
    <t>2015～2021年度</t>
    <phoneticPr fontId="8"/>
  </si>
  <si>
    <t>用排水路工L=1,034ｍ
用水路工L=960ｍ
附帯工　一式</t>
    <phoneticPr fontId="8"/>
  </si>
  <si>
    <t>江北町</t>
    <phoneticPr fontId="8"/>
  </si>
  <si>
    <t>用排水路工L=247ｍ
附帯工　一式</t>
    <phoneticPr fontId="8"/>
  </si>
  <si>
    <t>制水門　一式
付帯工　一式</t>
    <rPh sb="4" eb="6">
      <t>イッシキ</t>
    </rPh>
    <phoneticPr fontId="8"/>
  </si>
  <si>
    <t>制水門　一式
排水機場　1箇所
付帯工　一式</t>
    <rPh sb="4" eb="6">
      <t>イッシキ</t>
    </rPh>
    <phoneticPr fontId="8"/>
  </si>
  <si>
    <t>制水門　一式
揚水機場　1箇所
付帯工　一式</t>
    <rPh sb="4" eb="6">
      <t>イッシキ</t>
    </rPh>
    <phoneticPr fontId="8"/>
  </si>
  <si>
    <t>基幹水利施設ストックマネジメント事業</t>
    <phoneticPr fontId="7"/>
  </si>
  <si>
    <t>宮の前</t>
    <rPh sb="0" eb="1">
      <t>ミヤ</t>
    </rPh>
    <rPh sb="2" eb="3">
      <t>マエ</t>
    </rPh>
    <phoneticPr fontId="8"/>
  </si>
  <si>
    <t>揚水機場　1箇所</t>
    <rPh sb="0" eb="2">
      <t>ヨウスイ</t>
    </rPh>
    <rPh sb="2" eb="4">
      <t>キジョウ</t>
    </rPh>
    <rPh sb="6" eb="8">
      <t>カショ</t>
    </rPh>
    <phoneticPr fontId="8"/>
  </si>
  <si>
    <t>2018～2020年度</t>
    <phoneticPr fontId="8"/>
  </si>
  <si>
    <t>2014～2029年度</t>
  </si>
  <si>
    <t>用排水路工 L=33,871m</t>
    <rPh sb="0" eb="1">
      <t>ヨウ</t>
    </rPh>
    <rPh sb="1" eb="4">
      <t>ハイスイロ</t>
    </rPh>
    <rPh sb="4" eb="5">
      <t>コウ</t>
    </rPh>
    <phoneticPr fontId="7"/>
  </si>
  <si>
    <t>2020～2032年度</t>
  </si>
  <si>
    <t>2012～2028年度</t>
  </si>
  <si>
    <t>1991～2026年度</t>
  </si>
  <si>
    <t>1991～2027年度</t>
  </si>
  <si>
    <t>2022～2031年度</t>
  </si>
  <si>
    <t>2024～2029年度</t>
  </si>
  <si>
    <t>2024～2028年度</t>
  </si>
  <si>
    <t>1973～2030年度</t>
    <phoneticPr fontId="8"/>
  </si>
  <si>
    <t>1970～2025年度</t>
    <phoneticPr fontId="8"/>
  </si>
  <si>
    <t>1981～2033年度</t>
    <phoneticPr fontId="8"/>
  </si>
  <si>
    <t>1971～2039年度</t>
    <phoneticPr fontId="8"/>
  </si>
  <si>
    <t>1971～2023年度</t>
    <phoneticPr fontId="8"/>
  </si>
  <si>
    <t>1971～2027年度</t>
    <phoneticPr fontId="8"/>
  </si>
  <si>
    <t>1984～2035年度</t>
    <phoneticPr fontId="8"/>
  </si>
  <si>
    <t>1982～2026年度</t>
    <phoneticPr fontId="8"/>
  </si>
  <si>
    <t>2/17和暦から西暦標記に変更、2/18リスト記載から削除</t>
    <rPh sb="4" eb="6">
      <t>ワレキ</t>
    </rPh>
    <rPh sb="8" eb="10">
      <t>セイレキ</t>
    </rPh>
    <rPh sb="10" eb="12">
      <t>ヒョウキ</t>
    </rPh>
    <rPh sb="13" eb="15">
      <t>ヘンコウ</t>
    </rPh>
    <rPh sb="23" eb="25">
      <t>キサイ</t>
    </rPh>
    <rPh sb="27" eb="29">
      <t>サクジョ</t>
    </rPh>
    <phoneticPr fontId="8"/>
  </si>
  <si>
    <t>農業用用排水路L=874m、
ほ場整備A=60.1ha等</t>
    <rPh sb="0" eb="2">
      <t>ノウギョウ</t>
    </rPh>
    <rPh sb="2" eb="3">
      <t>ヨウ</t>
    </rPh>
    <rPh sb="3" eb="6">
      <t>ヨウハイスイ</t>
    </rPh>
    <rPh sb="6" eb="7">
      <t>ロ</t>
    </rPh>
    <rPh sb="16" eb="17">
      <t>ジョウ</t>
    </rPh>
    <rPh sb="17" eb="19">
      <t>セイビ</t>
    </rPh>
    <rPh sb="27" eb="28">
      <t>トウ</t>
    </rPh>
    <phoneticPr fontId="7"/>
  </si>
  <si>
    <t>農業用用排水路L=9,615m、
農業集落道L=2,188m等</t>
    <rPh sb="0" eb="2">
      <t>ノウギョウ</t>
    </rPh>
    <rPh sb="2" eb="3">
      <t>ヨウ</t>
    </rPh>
    <rPh sb="3" eb="6">
      <t>ヨウハイスイ</t>
    </rPh>
    <rPh sb="6" eb="7">
      <t>ロ</t>
    </rPh>
    <rPh sb="17" eb="19">
      <t>ノウギョウ</t>
    </rPh>
    <rPh sb="19" eb="21">
      <t>シュウラク</t>
    </rPh>
    <rPh sb="21" eb="22">
      <t>ドウ</t>
    </rPh>
    <rPh sb="30" eb="31">
      <t>トウ</t>
    </rPh>
    <phoneticPr fontId="7"/>
  </si>
  <si>
    <t>農業集落道L=2,284m、
農業集落排水路L=20,197m</t>
    <rPh sb="0" eb="2">
      <t>ノウギョウ</t>
    </rPh>
    <rPh sb="2" eb="4">
      <t>シュウラク</t>
    </rPh>
    <rPh sb="4" eb="5">
      <t>ドウ</t>
    </rPh>
    <rPh sb="15" eb="17">
      <t>ノウギョウ</t>
    </rPh>
    <rPh sb="17" eb="19">
      <t>シュウラク</t>
    </rPh>
    <rPh sb="19" eb="21">
      <t>ハイスイ</t>
    </rPh>
    <rPh sb="21" eb="22">
      <t>ロ</t>
    </rPh>
    <phoneticPr fontId="7"/>
  </si>
  <si>
    <t>農業集落道L=3,300m、
農業集落排水路L=17,500m</t>
    <rPh sb="0" eb="2">
      <t>ノウギョウ</t>
    </rPh>
    <rPh sb="2" eb="4">
      <t>シュウラク</t>
    </rPh>
    <rPh sb="4" eb="5">
      <t>ドウ</t>
    </rPh>
    <rPh sb="15" eb="17">
      <t>ノウギョウ</t>
    </rPh>
    <rPh sb="17" eb="19">
      <t>シュウラク</t>
    </rPh>
    <rPh sb="19" eb="21">
      <t>ハイスイ</t>
    </rPh>
    <rPh sb="21" eb="22">
      <t>ロ</t>
    </rPh>
    <phoneticPr fontId="7"/>
  </si>
  <si>
    <t>農道L7,320m、
農業集落道L=1,800m</t>
    <rPh sb="0" eb="2">
      <t>ノウドウ</t>
    </rPh>
    <rPh sb="1" eb="2">
      <t>ドウ</t>
    </rPh>
    <rPh sb="11" eb="13">
      <t>ノウギョウ</t>
    </rPh>
    <rPh sb="13" eb="15">
      <t>シュウラク</t>
    </rPh>
    <rPh sb="15" eb="16">
      <t>ドウ</t>
    </rPh>
    <phoneticPr fontId="7"/>
  </si>
  <si>
    <t>排水路L=14,700m、
用排水路L=5,200m等</t>
    <rPh sb="0" eb="2">
      <t>ハイスイ</t>
    </rPh>
    <rPh sb="2" eb="3">
      <t>ロ</t>
    </rPh>
    <rPh sb="14" eb="17">
      <t>ヨウハイスイ</t>
    </rPh>
    <rPh sb="17" eb="18">
      <t>ロ</t>
    </rPh>
    <rPh sb="26" eb="27">
      <t>トウ</t>
    </rPh>
    <phoneticPr fontId="7"/>
  </si>
  <si>
    <t>2/18新規追加</t>
    <rPh sb="4" eb="6">
      <t>シンキ</t>
    </rPh>
    <rPh sb="6" eb="8">
      <t>ツイカ</t>
    </rPh>
    <phoneticPr fontId="8"/>
  </si>
  <si>
    <t>2/17和暦から西暦標記に変更、2/18事業概要の修正</t>
    <rPh sb="4" eb="6">
      <t>ワレキ</t>
    </rPh>
    <rPh sb="8" eb="10">
      <t>セイレキ</t>
    </rPh>
    <rPh sb="10" eb="12">
      <t>ヒョウキ</t>
    </rPh>
    <rPh sb="13" eb="15">
      <t>ヘンコウ</t>
    </rPh>
    <rPh sb="20" eb="22">
      <t>ジギョウ</t>
    </rPh>
    <rPh sb="22" eb="24">
      <t>ガイヨウ</t>
    </rPh>
    <rPh sb="25" eb="27">
      <t>シュウセイ</t>
    </rPh>
    <phoneticPr fontId="8"/>
  </si>
  <si>
    <t>小川新堤他</t>
    <rPh sb="0" eb="2">
      <t>オガワ</t>
    </rPh>
    <rPh sb="2" eb="3">
      <t>シン</t>
    </rPh>
    <rPh sb="3" eb="4">
      <t>ツツミ</t>
    </rPh>
    <rPh sb="4" eb="5">
      <t>ホカ</t>
    </rPh>
    <phoneticPr fontId="1"/>
  </si>
  <si>
    <t>玄海2期</t>
    <rPh sb="0" eb="2">
      <t>ゲンカイ</t>
    </rPh>
    <rPh sb="3" eb="4">
      <t>キ</t>
    </rPh>
    <phoneticPr fontId="2"/>
  </si>
  <si>
    <t>立曲他</t>
    <rPh sb="0" eb="1">
      <t>タ</t>
    </rPh>
    <rPh sb="1" eb="2">
      <t>マ</t>
    </rPh>
    <rPh sb="2" eb="3">
      <t>ホカ</t>
    </rPh>
    <phoneticPr fontId="1"/>
  </si>
  <si>
    <r>
      <rPr>
        <sz val="11"/>
        <color theme="1"/>
        <rFont val="游ゴシック"/>
        <family val="3"/>
        <charset val="128"/>
        <scheme val="minor"/>
      </rPr>
      <t>地区名修正、</t>
    </r>
    <r>
      <rPr>
        <sz val="11"/>
        <color rgb="FFFF0000"/>
        <rFont val="游ゴシック"/>
        <family val="2"/>
        <charset val="128"/>
        <scheme val="minor"/>
      </rPr>
      <t>2/17和暦から西暦標記に変更</t>
    </r>
    <rPh sb="0" eb="3">
      <t>チクメイ</t>
    </rPh>
    <rPh sb="3" eb="5">
      <t>シュウセイ</t>
    </rPh>
    <rPh sb="10" eb="12">
      <t>ワレキ</t>
    </rPh>
    <rPh sb="14" eb="16">
      <t>セイレキ</t>
    </rPh>
    <rPh sb="16" eb="18">
      <t>ヒョウキ</t>
    </rPh>
    <rPh sb="19" eb="21">
      <t>ヘンコウ</t>
    </rPh>
    <phoneticPr fontId="8"/>
  </si>
  <si>
    <t>県内一円</t>
    <rPh sb="0" eb="2">
      <t>ケンナイ</t>
    </rPh>
    <rPh sb="2" eb="4">
      <t>イチエン</t>
    </rPh>
    <phoneticPr fontId="1"/>
  </si>
  <si>
    <t>2/17和暦から西暦標記に変更、2/18市町名および地区名修正</t>
    <rPh sb="4" eb="6">
      <t>ワレキ</t>
    </rPh>
    <rPh sb="8" eb="10">
      <t>セイレキ</t>
    </rPh>
    <rPh sb="10" eb="12">
      <t>ヒョウキ</t>
    </rPh>
    <rPh sb="13" eb="15">
      <t>ヘンコウ</t>
    </rPh>
    <rPh sb="20" eb="21">
      <t>シ</t>
    </rPh>
    <rPh sb="21" eb="22">
      <t>マチ</t>
    </rPh>
    <rPh sb="22" eb="23">
      <t>メイ</t>
    </rPh>
    <rPh sb="26" eb="29">
      <t>チクメイ</t>
    </rPh>
    <rPh sb="29" eb="31">
      <t>シュウセイ</t>
    </rPh>
    <phoneticPr fontId="8"/>
  </si>
  <si>
    <t>2/18事業主体修正</t>
    <rPh sb="4" eb="6">
      <t>ジギョウ</t>
    </rPh>
    <rPh sb="6" eb="8">
      <t>シュタイ</t>
    </rPh>
    <rPh sb="8" eb="10">
      <t>シュウセイ</t>
    </rPh>
    <phoneticPr fontId="8"/>
  </si>
  <si>
    <t>2/18事業主体修正、事業概要修正</t>
    <rPh sb="4" eb="6">
      <t>ジギョウ</t>
    </rPh>
    <rPh sb="6" eb="8">
      <t>シュタイ</t>
    </rPh>
    <rPh sb="8" eb="10">
      <t>シュウセイ</t>
    </rPh>
    <rPh sb="11" eb="13">
      <t>ジギョウ</t>
    </rPh>
    <rPh sb="13" eb="15">
      <t>ガイヨウ</t>
    </rPh>
    <rPh sb="15" eb="17">
      <t>シュウセイ</t>
    </rPh>
    <phoneticPr fontId="8"/>
  </si>
  <si>
    <t>2/18事業主体修正、事業概要修正、利用区域修正</t>
    <rPh sb="4" eb="6">
      <t>ジギョウ</t>
    </rPh>
    <rPh sb="6" eb="8">
      <t>シュタイ</t>
    </rPh>
    <rPh sb="8" eb="10">
      <t>シュウセイ</t>
    </rPh>
    <rPh sb="11" eb="13">
      <t>ジギョウ</t>
    </rPh>
    <rPh sb="13" eb="15">
      <t>ガイヨウ</t>
    </rPh>
    <rPh sb="15" eb="17">
      <t>シュウセイ</t>
    </rPh>
    <rPh sb="18" eb="20">
      <t>リヨウ</t>
    </rPh>
    <rPh sb="20" eb="22">
      <t>クイキ</t>
    </rPh>
    <rPh sb="22" eb="24">
      <t>シュウセイ</t>
    </rPh>
    <phoneticPr fontId="8"/>
  </si>
  <si>
    <t>備　考</t>
    <rPh sb="0" eb="1">
      <t>ビ</t>
    </rPh>
    <rPh sb="2" eb="3">
      <t>コウ</t>
    </rPh>
    <phoneticPr fontId="8"/>
  </si>
  <si>
    <t>備　考</t>
    <rPh sb="0" eb="1">
      <t>ビ</t>
    </rPh>
    <rPh sb="2" eb="3">
      <t>コウ</t>
    </rPh>
    <phoneticPr fontId="8"/>
  </si>
  <si>
    <t>福富鹿島道路</t>
    <rPh sb="0" eb="2">
      <t>フクドミ</t>
    </rPh>
    <rPh sb="2" eb="4">
      <t>カシマ</t>
    </rPh>
    <rPh sb="4" eb="6">
      <t>ドウロ</t>
    </rPh>
    <phoneticPr fontId="2"/>
  </si>
  <si>
    <t>伊万里市
有田町</t>
    <rPh sb="5" eb="8">
      <t>アリタチョウ</t>
    </rPh>
    <phoneticPr fontId="8"/>
  </si>
  <si>
    <t>門型標識</t>
    <phoneticPr fontId="8"/>
  </si>
  <si>
    <t>2/17和暦から西暦標記に変更、2/20リスト記載から削除</t>
    <rPh sb="4" eb="6">
      <t>ワレキ</t>
    </rPh>
    <rPh sb="8" eb="10">
      <t>セイレキ</t>
    </rPh>
    <rPh sb="10" eb="12">
      <t>ヒョウキ</t>
    </rPh>
    <rPh sb="13" eb="15">
      <t>ヘンコウ</t>
    </rPh>
    <rPh sb="23" eb="25">
      <t>キサイ</t>
    </rPh>
    <rPh sb="27" eb="29">
      <t>サクジョ</t>
    </rPh>
    <phoneticPr fontId="8"/>
  </si>
  <si>
    <t>県と連携しながら耐震診断が義務化された「大規模建築物」「防災拠点建築物」「沿道建築物」の耐震化を促進する。</t>
    <phoneticPr fontId="8"/>
  </si>
  <si>
    <t>住宅・建築物の耐震化が着実に達成されるよう、建築物の耐震改修を進める。</t>
    <phoneticPr fontId="1"/>
  </si>
  <si>
    <t>県と連携し、耐震化の必要性の一層の普及啓発を行うとともに、耐震化に必要な支援を併せて実施することにより、住宅の耐震化を促進する。</t>
    <phoneticPr fontId="8"/>
  </si>
  <si>
    <t>排水機場等の河川管理施設については、老朽化による機能低下を回避するため、長寿命化計画に基づいた適切な維持管理を行い、延命化と機能確保を図っていく。</t>
    <phoneticPr fontId="8"/>
  </si>
  <si>
    <t>県や土地改良区などと協力して、排水機能が低下したクリークの護岸整備や危険なため池の整備を推進する。</t>
    <rPh sb="0" eb="1">
      <t>ケン</t>
    </rPh>
    <phoneticPr fontId="8"/>
  </si>
  <si>
    <t>防災重点ため池については、ハザードマップの作成を進めており、県と連携・協力して危険の周知や避難行動につながる取組を進めていく。</t>
    <phoneticPr fontId="8"/>
  </si>
  <si>
    <t>生活排水処理については、人口減少や厳しい財政事情等の社会情勢を踏まえ、生活排水処理の最適化に向け対策を行う。</t>
    <phoneticPr fontId="8"/>
  </si>
  <si>
    <t>生活排水処理事業における良好な事業運営を継続するため、必要に応じて生活排水処理の広域化計画等を県とともに検討する。</t>
    <phoneticPr fontId="8"/>
  </si>
  <si>
    <t>森林所有者による間伐を県と連携して促進する。</t>
    <phoneticPr fontId="8"/>
  </si>
  <si>
    <t>効率的な森林整備を行うための林道等の路網整備を県と連携して計画的に推進するとともに、荒廃した山地については、県が行う治山事業に協力し、災害の未然防止対策に努める。</t>
    <phoneticPr fontId="8"/>
  </si>
  <si>
    <t>道路の陥没事故の未然防止のため国及び県が行う緊急輸送道路の路面下空洞調査に協力する。</t>
    <phoneticPr fontId="8"/>
  </si>
  <si>
    <t>大規模地震時における宅地被害を防ぐため、県と連携しながら、大規模盛土造成地や宅地の液状化被害の危険性について調査を行うとともに、宅地の耐震化を推進する。</t>
    <phoneticPr fontId="8"/>
  </si>
  <si>
    <t xml:space="preserve">自治体間や民間団体との応援協定等により、必要な人材等を速やかに確保し、復旧・復興を円滑に進める体制の維持・整備を図る。	</t>
    <phoneticPr fontId="8"/>
  </si>
  <si>
    <t>道路</t>
    <rPh sb="0" eb="2">
      <t>ドウロ</t>
    </rPh>
    <phoneticPr fontId="8"/>
  </si>
  <si>
    <t>橋梁</t>
    <rPh sb="0" eb="2">
      <t>キョウリョウ</t>
    </rPh>
    <phoneticPr fontId="8"/>
  </si>
  <si>
    <t>市</t>
    <rPh sb="0" eb="1">
      <t>シ</t>
    </rPh>
    <phoneticPr fontId="2"/>
  </si>
  <si>
    <t>施策分野「まち整備・交通」に係る個別施策番号等一覧</t>
    <rPh sb="0" eb="2">
      <t>シサク</t>
    </rPh>
    <rPh sb="2" eb="4">
      <t>ブンヤ</t>
    </rPh>
    <rPh sb="7" eb="9">
      <t>セイビ</t>
    </rPh>
    <rPh sb="10" eb="12">
      <t>コウツウ</t>
    </rPh>
    <rPh sb="14" eb="15">
      <t>カカワ</t>
    </rPh>
    <rPh sb="16" eb="18">
      <t>コベツ</t>
    </rPh>
    <rPh sb="18" eb="20">
      <t>シサク</t>
    </rPh>
    <rPh sb="20" eb="22">
      <t>バンゴウ</t>
    </rPh>
    <rPh sb="22" eb="23">
      <t>トウ</t>
    </rPh>
    <rPh sb="23" eb="25">
      <t>イチラン</t>
    </rPh>
    <phoneticPr fontId="8"/>
  </si>
  <si>
    <t>生活排水処理施設については、適切な維持管理の計画的な取組を促進する。</t>
    <rPh sb="0" eb="2">
      <t>セイカツ</t>
    </rPh>
    <rPh sb="2" eb="4">
      <t>ハイスイ</t>
    </rPh>
    <rPh sb="4" eb="6">
      <t>ショリ</t>
    </rPh>
    <phoneticPr fontId="8"/>
  </si>
  <si>
    <t>町が管理する橋梁については、橋梁長寿命化修繕計画に基づき、計画的に橋梁修繕を行い、早期補修が必要な橋梁の補修を完了し、予防保全的な橋梁の維持管理体制へと移行する。</t>
    <rPh sb="0" eb="1">
      <t>マチ</t>
    </rPh>
    <phoneticPr fontId="8"/>
  </si>
  <si>
    <t>町が管理する道路附属物等については、点検結果を維持管理に反映させ、継続的な老朽化対策に取り組む。</t>
    <rPh sb="0" eb="1">
      <t>マチ</t>
    </rPh>
    <phoneticPr fontId="8"/>
  </si>
  <si>
    <t>町においても重要となる国及び県が実施する広域幹線道路ネットワークの整備に協力する。。</t>
    <rPh sb="0" eb="1">
      <t>マチ</t>
    </rPh>
    <phoneticPr fontId="8"/>
  </si>
  <si>
    <t>町民と森林とのふれあいを一層進め、森林と川、海のつながりや森林・林業・山村への理解を深めるとともに、県や関係団体、ＣＳＯとの連携を強化して町民協働による森林（もり）づくりや平坦地の緑づくりを推進する。</t>
    <rPh sb="0" eb="1">
      <t>チョウ</t>
    </rPh>
    <rPh sb="69" eb="70">
      <t>チョウ</t>
    </rPh>
    <phoneticPr fontId="8"/>
  </si>
  <si>
    <t>町内一円</t>
    <rPh sb="0" eb="2">
      <t>チョウナイ</t>
    </rPh>
    <rPh sb="2" eb="4">
      <t>イチエン</t>
    </rPh>
    <phoneticPr fontId="8"/>
  </si>
  <si>
    <t>町</t>
    <rPh sb="0" eb="1">
      <t>マチ</t>
    </rPh>
    <phoneticPr fontId="2"/>
  </si>
  <si>
    <t>町</t>
    <rPh sb="0" eb="1">
      <t>マチ</t>
    </rPh>
    <phoneticPr fontId="16"/>
  </si>
  <si>
    <t>【町・県事業】</t>
    <rPh sb="1" eb="2">
      <t>マチ</t>
    </rPh>
    <rPh sb="3" eb="4">
      <t>ケン</t>
    </rPh>
    <rPh sb="4" eb="6">
      <t>ジギョウ</t>
    </rPh>
    <phoneticPr fontId="8"/>
  </si>
  <si>
    <t>【県事業】</t>
    <rPh sb="1" eb="2">
      <t>ケン</t>
    </rPh>
    <rPh sb="2" eb="4">
      <t>ジギョウ</t>
    </rPh>
    <phoneticPr fontId="8"/>
  </si>
  <si>
    <t>【町事業】</t>
    <rPh sb="1" eb="2">
      <t>マチ</t>
    </rPh>
    <rPh sb="2" eb="4">
      <t>ジギョウ</t>
    </rPh>
    <phoneticPr fontId="8"/>
  </si>
  <si>
    <t>町</t>
    <phoneticPr fontId="7"/>
  </si>
  <si>
    <t>【町・県営事業】</t>
    <rPh sb="1" eb="2">
      <t>マチ</t>
    </rPh>
    <rPh sb="3" eb="5">
      <t>ケンエイ</t>
    </rPh>
    <rPh sb="5" eb="7">
      <t>ジギョウ</t>
    </rPh>
    <phoneticPr fontId="8"/>
  </si>
  <si>
    <t>【町営事業】</t>
    <rPh sb="1" eb="2">
      <t>チョウ</t>
    </rPh>
    <rPh sb="2" eb="3">
      <t>エイ</t>
    </rPh>
    <rPh sb="3" eb="5">
      <t>ジギョウ</t>
    </rPh>
    <phoneticPr fontId="8"/>
  </si>
  <si>
    <t>２．河川事業</t>
    <rPh sb="2" eb="4">
      <t>カセン</t>
    </rPh>
    <rPh sb="4" eb="6">
      <t>ジギョウ</t>
    </rPh>
    <phoneticPr fontId="8"/>
  </si>
  <si>
    <t>３．砂防、地すべり対策、急傾斜地崩壊対策事業</t>
    <rPh sb="2" eb="4">
      <t>サボウ</t>
    </rPh>
    <rPh sb="5" eb="6">
      <t>ジ</t>
    </rPh>
    <rPh sb="9" eb="11">
      <t>タイサク</t>
    </rPh>
    <rPh sb="12" eb="15">
      <t>キュウケイシャ</t>
    </rPh>
    <rPh sb="15" eb="16">
      <t>チ</t>
    </rPh>
    <rPh sb="16" eb="18">
      <t>ホウカイ</t>
    </rPh>
    <rPh sb="18" eb="20">
      <t>タイサク</t>
    </rPh>
    <rPh sb="20" eb="22">
      <t>ジギョウ</t>
    </rPh>
    <phoneticPr fontId="8"/>
  </si>
  <si>
    <t>４．生 活 排 水 処 理 事 業</t>
    <rPh sb="2" eb="3">
      <t>ナマ</t>
    </rPh>
    <rPh sb="4" eb="5">
      <t>カツ</t>
    </rPh>
    <rPh sb="6" eb="7">
      <t>ハイ</t>
    </rPh>
    <rPh sb="8" eb="9">
      <t>ミズ</t>
    </rPh>
    <rPh sb="10" eb="11">
      <t>トコロ</t>
    </rPh>
    <rPh sb="12" eb="13">
      <t>リ</t>
    </rPh>
    <rPh sb="14" eb="15">
      <t>コト</t>
    </rPh>
    <rPh sb="16" eb="17">
      <t>ギョウ</t>
    </rPh>
    <phoneticPr fontId="8"/>
  </si>
  <si>
    <t>５．住 宅 整 備 事 業</t>
    <rPh sb="2" eb="3">
      <t>ジュウ</t>
    </rPh>
    <rPh sb="4" eb="5">
      <t>タク</t>
    </rPh>
    <rPh sb="6" eb="7">
      <t>ヒトシ</t>
    </rPh>
    <rPh sb="8" eb="9">
      <t>ビ</t>
    </rPh>
    <rPh sb="10" eb="11">
      <t>コト</t>
    </rPh>
    <rPh sb="12" eb="13">
      <t>ギョウ</t>
    </rPh>
    <phoneticPr fontId="8"/>
  </si>
  <si>
    <t>６．農 業 農 村 整 備 事 業</t>
    <rPh sb="2" eb="3">
      <t>ノウ</t>
    </rPh>
    <rPh sb="4" eb="5">
      <t>ゴウ</t>
    </rPh>
    <rPh sb="6" eb="7">
      <t>ノウ</t>
    </rPh>
    <rPh sb="8" eb="9">
      <t>ムラ</t>
    </rPh>
    <rPh sb="10" eb="11">
      <t>ヒトシ</t>
    </rPh>
    <rPh sb="12" eb="13">
      <t>ビ</t>
    </rPh>
    <rPh sb="14" eb="15">
      <t>コト</t>
    </rPh>
    <rPh sb="16" eb="17">
      <t>ギョウ</t>
    </rPh>
    <phoneticPr fontId="8"/>
  </si>
  <si>
    <t>７．林 道 整 備 事 業</t>
    <rPh sb="2" eb="3">
      <t>ハヤシ</t>
    </rPh>
    <rPh sb="4" eb="5">
      <t>ミチ</t>
    </rPh>
    <rPh sb="6" eb="7">
      <t>セイ</t>
    </rPh>
    <rPh sb="8" eb="9">
      <t>ビ</t>
    </rPh>
    <rPh sb="10" eb="11">
      <t>コト</t>
    </rPh>
    <rPh sb="12" eb="13">
      <t>ギョウ</t>
    </rPh>
    <phoneticPr fontId="8"/>
  </si>
  <si>
    <t>県・町</t>
    <rPh sb="0" eb="1">
      <t>ケン</t>
    </rPh>
    <rPh sb="2" eb="3">
      <t>マチ</t>
    </rPh>
    <phoneticPr fontId="1"/>
  </si>
  <si>
    <t>老朽化の著しい町営住宅については、大町町公共施設等総合管理計画に基づき、必要に応じて用途廃止や建替えを促進する。</t>
    <phoneticPr fontId="8"/>
  </si>
  <si>
    <t xml:space="preserve">町民の河川に関わる機会の創出などにより、町民の防災意識や災害対応力の向上に取り組む。	</t>
    <rPh sb="0" eb="1">
      <t>チョウ</t>
    </rPh>
    <rPh sb="1" eb="2">
      <t>ミン</t>
    </rPh>
    <rPh sb="20" eb="21">
      <t>チョウ</t>
    </rPh>
    <phoneticPr fontId="8"/>
  </si>
  <si>
    <t>道路の防災対策については、国及び県が行う災害時に人員や物資の輸送を担う緊急輸送道路の対策に協力するとともに、町管理道路についても、優先度評価を行い、優先順位の高い箇所から実施する。</t>
    <rPh sb="54" eb="55">
      <t>チョウ</t>
    </rPh>
    <phoneticPr fontId="8"/>
  </si>
  <si>
    <t>町道の改良率を向上させることで、道路の利用者に対する道路の機能や安全性の向上に取り組む。</t>
    <rPh sb="0" eb="1">
      <t>マチ</t>
    </rPh>
    <phoneticPr fontId="8"/>
  </si>
  <si>
    <t>公園緑地や道路等の都市施設について、引き続き計画的な整備等に取り組む。</t>
    <phoneticPr fontId="8"/>
  </si>
  <si>
    <t>農林建設課</t>
    <rPh sb="0" eb="2">
      <t>ノウリン</t>
    </rPh>
    <rPh sb="2" eb="4">
      <t>ケンセツ</t>
    </rPh>
    <rPh sb="4" eb="5">
      <t>カ</t>
    </rPh>
    <phoneticPr fontId="8"/>
  </si>
  <si>
    <t>生活環境課</t>
    <rPh sb="0" eb="2">
      <t>セイカツ</t>
    </rPh>
    <rPh sb="2" eb="4">
      <t>カンキョウ</t>
    </rPh>
    <rPh sb="4" eb="5">
      <t>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</si>
</sst>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_ "/>
  </numFmts>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b/>
      <sz val="11"/>
      <color rgb="FF3F3F3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theme="1"/>
      <name val="ＭＳ Ｐゴシック"/>
      <family val="3"/>
      <charset val="128"/>
    </font>
    <font>
      <sz val="6"/>
      <name val="ＭＳ Ｐゴシック"/>
      <family val="3"/>
      <charset val="128"/>
    </font>
    <font>
      <sz val="8"/>
      <color theme="1"/>
      <name val="ＭＳ Ｐゴシック"/>
      <family val="3"/>
      <charset val="128"/>
    </font>
    <font>
      <sz val="11"/>
      <color theme="1"/>
      <name val="游ゴシック"/>
      <family val="3"/>
      <charset val="128"/>
      <scheme val="minor"/>
    </font>
    <font>
      <sz val="8"/>
      <color theme="1"/>
      <name val="游ゴシック"/>
      <family val="3"/>
      <charset val="128"/>
      <scheme val="minor"/>
    </font>
    <font>
      <sz val="11"/>
      <color theme="1"/>
      <name val="游ゴシック"/>
      <family val="2"/>
      <scheme val="minor"/>
    </font>
    <font>
      <sz val="9"/>
      <name val="Meiryo UI"/>
      <family val="3"/>
      <charset val="128"/>
    </font>
    <font>
      <b/>
      <sz val="11"/>
      <color rgb="FF3333FF"/>
      <name val="游ゴシック"/>
      <family val="3"/>
      <charset val="128"/>
      <scheme val="minor"/>
    </font>
    <font>
      <sz val="12"/>
      <color theme="1"/>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1"/>
      <name val="游ゴシック"/>
      <family val="3"/>
      <charset val="128"/>
    </font>
    <font>
      <sz val="16"/>
      <color theme="1"/>
      <name val="游ゴシック"/>
      <family val="2"/>
      <charset val="128"/>
      <scheme val="minor"/>
    </font>
    <font>
      <sz val="16"/>
      <color theme="1"/>
      <name val="游ゴシック"/>
      <family val="3"/>
      <charset val="128"/>
      <scheme val="minor"/>
    </font>
    <font>
      <sz val="7"/>
      <name val="ＭＳ 明朝"/>
      <family val="1"/>
      <charset val="128"/>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rgb="FFFF0000"/>
      <name val="游ゴシック"/>
      <family val="2"/>
      <charset val="128"/>
      <scheme val="minor"/>
    </font>
    <font>
      <sz val="11"/>
      <color theme="0"/>
      <name val="游ゴシック"/>
      <family val="3"/>
      <charset val="128"/>
      <scheme val="minor"/>
    </font>
    <font>
      <b/>
      <sz val="9"/>
      <color indexed="81"/>
      <name val="MS P ゴシック"/>
      <family val="3"/>
      <charset val="128"/>
    </font>
    <font>
      <sz val="9"/>
      <color indexed="81"/>
      <name val="MS P ゴシック"/>
      <family val="3"/>
      <charset val="128"/>
    </font>
    <font>
      <sz val="9"/>
      <color indexed="10"/>
      <name val="MS P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s>
  <cellStyleXfs count="2">
    <xf numFmtId="0" fontId="0" fillId="0" borderId="0">
      <alignment vertical="center"/>
    </xf>
    <xf numFmtId="0" fontId="14" fillId="0" borderId="0"/>
  </cellStyleXfs>
  <cellXfs count="23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Fill="1" applyBorder="1">
      <alignment vertical="center"/>
    </xf>
    <xf numFmtId="0" fontId="0" fillId="0" borderId="2" xfId="0" applyBorder="1" applyAlignment="1">
      <alignment vertical="center" wrapText="1"/>
    </xf>
    <xf numFmtId="0" fontId="0" fillId="0" borderId="0" xfId="0" applyAlignment="1">
      <alignment horizontal="right"/>
    </xf>
    <xf numFmtId="0" fontId="0" fillId="3" borderId="2" xfId="0"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horizontal="center"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Alignment="1">
      <alignment horizontal="right" vertical="center" wrapText="1"/>
    </xf>
    <xf numFmtId="0" fontId="20" fillId="0" borderId="0" xfId="0" applyFont="1" applyFill="1" applyAlignment="1">
      <alignment horizontal="right" vertical="center"/>
    </xf>
    <xf numFmtId="0" fontId="20" fillId="0" borderId="0" xfId="0" applyFont="1" applyFill="1">
      <alignment vertical="center"/>
    </xf>
    <xf numFmtId="0" fontId="0" fillId="0" borderId="0" xfId="0" applyAlignment="1">
      <alignment horizontal="center" vertical="center" shrinkToFit="1"/>
    </xf>
    <xf numFmtId="0" fontId="0" fillId="0" borderId="0" xfId="0" applyAlignment="1">
      <alignment vertical="center" wrapText="1" shrinkToFit="1"/>
    </xf>
    <xf numFmtId="0" fontId="12" fillId="0" borderId="2" xfId="0" applyFont="1" applyFill="1" applyBorder="1" applyAlignment="1">
      <alignment horizontal="center" vertical="center"/>
    </xf>
    <xf numFmtId="49" fontId="0" fillId="0" borderId="0" xfId="0" applyNumberFormat="1">
      <alignment vertical="center"/>
    </xf>
    <xf numFmtId="177" fontId="0" fillId="0" borderId="2" xfId="0" applyNumberFormat="1" applyBorder="1" applyAlignment="1">
      <alignment vertical="center" wrapText="1"/>
    </xf>
    <xf numFmtId="0" fontId="0" fillId="0" borderId="0" xfId="0" applyAlignment="1">
      <alignment vertical="center"/>
    </xf>
    <xf numFmtId="49" fontId="0" fillId="0" borderId="2" xfId="0" applyNumberFormat="1" applyFill="1" applyBorder="1">
      <alignment vertical="center"/>
    </xf>
    <xf numFmtId="49" fontId="0" fillId="0" borderId="2" xfId="0" applyNumberFormat="1" applyBorder="1">
      <alignment vertical="center"/>
    </xf>
    <xf numFmtId="0" fontId="0" fillId="2" borderId="5" xfId="0" applyFill="1" applyBorder="1" applyAlignment="1">
      <alignment horizontal="center" vertical="center" shrinkToFit="1"/>
    </xf>
    <xf numFmtId="0" fontId="0" fillId="2" borderId="5" xfId="0" applyFill="1" applyBorder="1" applyAlignment="1">
      <alignment horizontal="center" vertical="center" wrapText="1"/>
    </xf>
    <xf numFmtId="0" fontId="0" fillId="2" borderId="5" xfId="0" applyFill="1" applyBorder="1" applyAlignment="1">
      <alignment horizontal="center" vertical="center" wrapText="1" shrinkToFit="1"/>
    </xf>
    <xf numFmtId="0" fontId="0" fillId="0" borderId="4" xfId="0" applyBorder="1" applyAlignment="1">
      <alignment horizontal="center" vertical="center"/>
    </xf>
    <xf numFmtId="0" fontId="0" fillId="0" borderId="5" xfId="0" applyBorder="1" applyAlignment="1">
      <alignment vertical="center" shrinkToFit="1"/>
    </xf>
    <xf numFmtId="0" fontId="0" fillId="0" borderId="5" xfId="0" applyBorder="1" applyAlignment="1">
      <alignment horizontal="center" vertical="center"/>
    </xf>
    <xf numFmtId="0" fontId="0" fillId="0" borderId="5" xfId="0" applyFill="1" applyBorder="1" applyAlignment="1">
      <alignment vertical="center" shrinkToFit="1"/>
    </xf>
    <xf numFmtId="0" fontId="0" fillId="0" borderId="5" xfId="0" applyFill="1" applyBorder="1">
      <alignment vertical="center"/>
    </xf>
    <xf numFmtId="3" fontId="0" fillId="0" borderId="5" xfId="0" applyNumberFormat="1" applyFill="1" applyBorder="1" applyAlignment="1">
      <alignment vertical="center" shrinkToFit="1"/>
    </xf>
    <xf numFmtId="0" fontId="0" fillId="0" borderId="6" xfId="0" applyFill="1" applyBorder="1" applyAlignment="1">
      <alignment horizontal="center" vertical="center"/>
    </xf>
    <xf numFmtId="3" fontId="0" fillId="0" borderId="5" xfId="0" applyNumberFormat="1" applyFill="1" applyBorder="1" applyAlignment="1">
      <alignment horizontal="right" vertical="center" shrinkToFit="1"/>
    </xf>
    <xf numFmtId="0" fontId="0" fillId="0" borderId="5" xfId="0" applyBorder="1">
      <alignment vertical="center"/>
    </xf>
    <xf numFmtId="0" fontId="0" fillId="2" borderId="4" xfId="0" applyFill="1" applyBorder="1" applyAlignment="1">
      <alignment horizontal="center" vertical="center"/>
    </xf>
    <xf numFmtId="0" fontId="0" fillId="3" borderId="5"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lignment vertical="center"/>
    </xf>
    <xf numFmtId="0" fontId="0" fillId="0" borderId="8" xfId="0" applyFill="1" applyBorder="1" applyAlignment="1">
      <alignment vertical="center" shrinkToFit="1"/>
    </xf>
    <xf numFmtId="0" fontId="0" fillId="0" borderId="8" xfId="0" applyBorder="1">
      <alignment vertical="center"/>
    </xf>
    <xf numFmtId="0" fontId="0" fillId="0" borderId="7" xfId="0" applyFill="1" applyBorder="1">
      <alignment vertical="center"/>
    </xf>
    <xf numFmtId="0" fontId="0" fillId="0" borderId="7" xfId="0" applyFill="1" applyBorder="1" applyAlignment="1">
      <alignment vertical="center" shrinkToFit="1"/>
    </xf>
    <xf numFmtId="0" fontId="0" fillId="0" borderId="7" xfId="0" applyBorder="1">
      <alignment vertical="center"/>
    </xf>
    <xf numFmtId="0" fontId="0" fillId="2" borderId="5" xfId="0" applyFill="1" applyBorder="1" applyAlignment="1">
      <alignment horizontal="center" vertical="center"/>
    </xf>
    <xf numFmtId="0" fontId="23" fillId="0" borderId="0" xfId="0" applyFont="1" applyAlignment="1">
      <alignment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2" borderId="6" xfId="0" applyFill="1" applyBorder="1" applyAlignment="1">
      <alignment horizontal="center" vertical="center" wrapText="1"/>
    </xf>
    <xf numFmtId="0" fontId="0" fillId="3" borderId="5" xfId="0" applyFill="1" applyBorder="1" applyAlignment="1">
      <alignment horizontal="center" vertical="center" wrapText="1"/>
    </xf>
    <xf numFmtId="178" fontId="0" fillId="0" borderId="5" xfId="0" applyNumberFormat="1" applyBorder="1" applyAlignment="1">
      <alignment vertical="center" shrinkToFit="1"/>
    </xf>
    <xf numFmtId="0" fontId="0" fillId="0" borderId="7" xfId="0" applyBorder="1" applyAlignment="1">
      <alignment vertical="center"/>
    </xf>
    <xf numFmtId="0" fontId="0" fillId="0" borderId="8" xfId="0" applyBorder="1" applyAlignment="1">
      <alignment horizontal="right" vertical="center"/>
    </xf>
    <xf numFmtId="0" fontId="12" fillId="0" borderId="5" xfId="0" applyFont="1" applyFill="1" applyBorder="1">
      <alignment vertical="center"/>
    </xf>
    <xf numFmtId="0" fontId="12" fillId="0" borderId="5" xfId="0" applyFont="1" applyFill="1" applyBorder="1" applyAlignment="1">
      <alignment vertical="center" shrinkToFit="1"/>
    </xf>
    <xf numFmtId="0" fontId="12"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0" xfId="0" applyFill="1">
      <alignment vertical="center"/>
    </xf>
    <xf numFmtId="0" fontId="0" fillId="3" borderId="5" xfId="0" applyFill="1" applyBorder="1" applyAlignment="1">
      <alignment horizontal="center" vertical="center" shrinkToFit="1"/>
    </xf>
    <xf numFmtId="0" fontId="0" fillId="0" borderId="5" xfId="0" applyBorder="1" applyAlignment="1">
      <alignment horizontal="center" vertical="center" shrinkToFit="1"/>
    </xf>
    <xf numFmtId="3" fontId="0" fillId="0" borderId="5" xfId="0" applyNumberFormat="1" applyBorder="1" applyAlignment="1">
      <alignment vertical="center" shrinkToFit="1"/>
    </xf>
    <xf numFmtId="0" fontId="12" fillId="0" borderId="5" xfId="0" applyNumberFormat="1" applyFont="1" applyBorder="1" applyAlignment="1">
      <alignment horizontal="left" vertical="center" shrinkToFit="1"/>
    </xf>
    <xf numFmtId="176" fontId="0" fillId="0" borderId="8" xfId="0" applyNumberFormat="1" applyBorder="1">
      <alignment vertical="center"/>
    </xf>
    <xf numFmtId="0" fontId="0" fillId="0" borderId="7" xfId="0" applyBorder="1" applyAlignment="1">
      <alignment horizontal="center" vertical="center" shrinkToFit="1"/>
    </xf>
    <xf numFmtId="0" fontId="0" fillId="0" borderId="7" xfId="0" applyBorder="1" applyAlignment="1">
      <alignment vertical="center" shrinkToFit="1"/>
    </xf>
    <xf numFmtId="0" fontId="0" fillId="0" borderId="5" xfId="0" applyBorder="1" applyAlignment="1">
      <alignment horizontal="right" vertical="center" shrinkToFit="1"/>
    </xf>
    <xf numFmtId="0" fontId="0" fillId="2" borderId="4" xfId="0" applyFill="1" applyBorder="1" applyAlignment="1">
      <alignment horizontal="center" vertical="center" shrinkToFit="1"/>
    </xf>
    <xf numFmtId="0" fontId="0" fillId="0" borderId="5" xfId="0" applyBorder="1" applyAlignment="1">
      <alignment horizontal="center" vertical="center" wrapText="1"/>
    </xf>
    <xf numFmtId="0" fontId="0" fillId="0" borderId="5" xfId="0" applyBorder="1" applyAlignment="1">
      <alignment vertical="center" wrapText="1" shrinkToFit="1"/>
    </xf>
    <xf numFmtId="0" fontId="12" fillId="0" borderId="5" xfId="0" applyNumberFormat="1" applyFont="1" applyBorder="1" applyAlignment="1">
      <alignment horizontal="center" vertical="center" shrinkToFit="1"/>
    </xf>
    <xf numFmtId="0" fontId="0" fillId="0" borderId="5" xfId="0" applyBorder="1" applyAlignment="1">
      <alignment horizontal="right" vertical="center" wrapText="1" shrinkToFit="1"/>
    </xf>
    <xf numFmtId="176" fontId="0" fillId="0" borderId="8" xfId="0" applyNumberFormat="1" applyBorder="1" applyAlignment="1">
      <alignment horizontal="right" vertical="center"/>
    </xf>
    <xf numFmtId="0" fontId="12" fillId="0" borderId="5" xfId="0" applyNumberFormat="1" applyFont="1" applyFill="1" applyBorder="1" applyAlignment="1">
      <alignment horizontal="left" vertical="center" shrinkToFit="1"/>
    </xf>
    <xf numFmtId="0" fontId="20" fillId="0" borderId="5" xfId="0" applyNumberFormat="1" applyFont="1" applyBorder="1" applyAlignment="1">
      <alignment horizontal="left" vertical="center" shrinkToFit="1"/>
    </xf>
    <xf numFmtId="0" fontId="20" fillId="0" borderId="5" xfId="0" applyNumberFormat="1" applyFont="1" applyFill="1" applyBorder="1" applyAlignment="1">
      <alignment horizontal="left" vertical="center" shrinkToFit="1"/>
    </xf>
    <xf numFmtId="3" fontId="20" fillId="0" borderId="5" xfId="0" applyNumberFormat="1" applyFont="1" applyFill="1" applyBorder="1" applyAlignment="1">
      <alignment vertical="center" shrinkToFit="1"/>
    </xf>
    <xf numFmtId="3" fontId="0" fillId="0" borderId="5" xfId="0" applyNumberFormat="1" applyFill="1" applyBorder="1">
      <alignment vertical="center"/>
    </xf>
    <xf numFmtId="0" fontId="20" fillId="0" borderId="5" xfId="0" applyFont="1" applyFill="1" applyBorder="1" applyAlignment="1">
      <alignment vertical="center" shrinkToFit="1"/>
    </xf>
    <xf numFmtId="3" fontId="20" fillId="0" borderId="5" xfId="0" applyNumberFormat="1" applyFont="1" applyFill="1" applyBorder="1">
      <alignment vertical="center"/>
    </xf>
    <xf numFmtId="0" fontId="20" fillId="0" borderId="5" xfId="0" applyFont="1" applyBorder="1" applyAlignment="1">
      <alignment vertical="center" shrinkToFit="1"/>
    </xf>
    <xf numFmtId="38" fontId="0" fillId="0" borderId="5" xfId="0" applyNumberFormat="1" applyBorder="1" applyAlignment="1">
      <alignment vertical="center" shrinkToFit="1"/>
    </xf>
    <xf numFmtId="0" fontId="20" fillId="0" borderId="5" xfId="0" applyFont="1" applyBorder="1">
      <alignment vertical="center"/>
    </xf>
    <xf numFmtId="0" fontId="20" fillId="0" borderId="5" xfId="0" applyFont="1" applyBorder="1" applyAlignment="1">
      <alignment horizontal="center" vertical="center"/>
    </xf>
    <xf numFmtId="0" fontId="20" fillId="0" borderId="5" xfId="0" applyFont="1" applyBorder="1" applyAlignment="1">
      <alignment vertical="center" wrapText="1" shrinkToFit="1"/>
    </xf>
    <xf numFmtId="0" fontId="20" fillId="0" borderId="6" xfId="0" applyFont="1" applyFill="1" applyBorder="1" applyAlignment="1">
      <alignment horizontal="center" vertical="center"/>
    </xf>
    <xf numFmtId="0" fontId="20" fillId="0" borderId="5" xfId="0" applyFont="1" applyFill="1" applyBorder="1">
      <alignment vertical="center"/>
    </xf>
    <xf numFmtId="176" fontId="0" fillId="0" borderId="8" xfId="0" applyNumberFormat="1" applyFill="1" applyBorder="1">
      <alignment vertical="center"/>
    </xf>
    <xf numFmtId="176" fontId="20" fillId="0" borderId="8" xfId="0" applyNumberFormat="1" applyFont="1" applyFill="1" applyBorder="1">
      <alignment vertical="center"/>
    </xf>
    <xf numFmtId="176" fontId="21" fillId="0" borderId="8" xfId="0" applyNumberFormat="1" applyFont="1" applyFill="1" applyBorder="1" applyAlignment="1">
      <alignment horizontal="right" vertical="center"/>
    </xf>
    <xf numFmtId="3" fontId="0" fillId="0" borderId="8" xfId="0" applyNumberFormat="1" applyFill="1" applyBorder="1">
      <alignment vertical="center"/>
    </xf>
    <xf numFmtId="0" fontId="20" fillId="0" borderId="7" xfId="0" applyFont="1" applyFill="1" applyBorder="1" applyAlignment="1">
      <alignment vertical="center" shrinkToFit="1"/>
    </xf>
    <xf numFmtId="0" fontId="0" fillId="0" borderId="5" xfId="0" applyBorder="1" applyAlignment="1">
      <alignment vertical="center" wrapText="1"/>
    </xf>
    <xf numFmtId="3" fontId="12" fillId="0" borderId="5" xfId="0" applyNumberFormat="1" applyFont="1" applyBorder="1" applyAlignment="1">
      <alignment vertical="center" shrinkToFit="1"/>
    </xf>
    <xf numFmtId="0" fontId="12" fillId="0" borderId="4" xfId="0" applyFont="1" applyBorder="1" applyAlignment="1">
      <alignment horizontal="center" vertical="center"/>
    </xf>
    <xf numFmtId="0" fontId="12" fillId="0" borderId="0" xfId="0" applyFont="1">
      <alignment vertical="center"/>
    </xf>
    <xf numFmtId="0" fontId="0" fillId="0" borderId="0" xfId="0" applyAlignment="1">
      <alignment horizontal="left" vertical="center"/>
    </xf>
    <xf numFmtId="0" fontId="27" fillId="0" borderId="5" xfId="0" applyFont="1" applyBorder="1" applyAlignment="1">
      <alignment vertical="center" wrapText="1" shrinkToFit="1"/>
    </xf>
    <xf numFmtId="0" fontId="28" fillId="0" borderId="5" xfId="0" applyFont="1" applyBorder="1" applyAlignment="1">
      <alignment vertical="center" wrapText="1" shrinkToFit="1"/>
    </xf>
    <xf numFmtId="0" fontId="0" fillId="2" borderId="5" xfId="0" applyFill="1" applyBorder="1" applyAlignment="1">
      <alignment horizontal="center" vertical="center" wrapText="1"/>
    </xf>
    <xf numFmtId="0" fontId="0" fillId="0" borderId="13" xfId="0" applyFill="1" applyBorder="1" applyAlignment="1">
      <alignment horizontal="center" vertical="center"/>
    </xf>
    <xf numFmtId="0" fontId="22" fillId="0" borderId="0" xfId="0" applyFont="1" applyBorder="1" applyAlignment="1">
      <alignment horizontal="left" vertical="center"/>
    </xf>
    <xf numFmtId="0" fontId="0" fillId="0" borderId="0" xfId="0" applyFill="1" applyBorder="1" applyAlignment="1">
      <alignment horizontal="center" vertical="center"/>
    </xf>
    <xf numFmtId="0" fontId="29" fillId="0" borderId="0" xfId="0" applyFont="1">
      <alignment vertical="center"/>
    </xf>
    <xf numFmtId="0" fontId="12" fillId="0" borderId="5" xfId="0" applyNumberFormat="1" applyFont="1" applyBorder="1" applyAlignment="1">
      <alignment vertical="center" shrinkToFit="1"/>
    </xf>
    <xf numFmtId="0" fontId="30" fillId="0" borderId="5" xfId="0" applyNumberFormat="1" applyFont="1" applyBorder="1" applyAlignment="1">
      <alignment horizontal="left" vertical="center" shrinkToFit="1"/>
    </xf>
    <xf numFmtId="0" fontId="29" fillId="0" borderId="0" xfId="0" applyFont="1" applyAlignment="1">
      <alignment horizontal="left" vertical="center"/>
    </xf>
    <xf numFmtId="0" fontId="12" fillId="0" borderId="5" xfId="0" applyFont="1" applyBorder="1">
      <alignment vertical="center"/>
    </xf>
    <xf numFmtId="56" fontId="29" fillId="0" borderId="0" xfId="0" applyNumberFormat="1" applyFont="1">
      <alignment vertical="center"/>
    </xf>
    <xf numFmtId="0" fontId="0" fillId="3" borderId="2" xfId="0" applyFill="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3" fontId="12" fillId="0" borderId="11" xfId="0" applyNumberFormat="1" applyFont="1" applyBorder="1" applyAlignment="1">
      <alignment vertical="center" shrinkToFit="1"/>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3" borderId="5" xfId="0" applyFill="1" applyBorder="1" applyAlignment="1">
      <alignment horizontal="center" vertical="center" wrapText="1" shrinkToFit="1"/>
    </xf>
    <xf numFmtId="0" fontId="0" fillId="0" borderId="5" xfId="0" applyFill="1" applyBorder="1" applyAlignment="1">
      <alignment vertical="center" wrapText="1"/>
    </xf>
    <xf numFmtId="0" fontId="27" fillId="0" borderId="5" xfId="0" applyFont="1" applyFill="1" applyBorder="1" applyAlignment="1">
      <alignment vertical="center" wrapText="1"/>
    </xf>
    <xf numFmtId="0" fontId="28" fillId="0" borderId="5" xfId="0" applyFont="1" applyFill="1" applyBorder="1" applyAlignment="1">
      <alignment vertical="center" wrapText="1"/>
    </xf>
    <xf numFmtId="0" fontId="0" fillId="0" borderId="5" xfId="0" applyFill="1" applyBorder="1" applyAlignment="1">
      <alignment vertical="center" wrapText="1" shrinkToFit="1"/>
    </xf>
    <xf numFmtId="0" fontId="28" fillId="5" borderId="5" xfId="0" applyFont="1" applyFill="1" applyBorder="1" applyAlignment="1">
      <alignment vertical="center" wrapText="1"/>
    </xf>
    <xf numFmtId="0" fontId="12" fillId="0" borderId="5" xfId="0" applyFont="1" applyBorder="1" applyAlignment="1">
      <alignment vertical="center" wrapText="1" shrinkToFit="1"/>
    </xf>
    <xf numFmtId="0" fontId="18" fillId="0" borderId="5" xfId="0" applyFont="1" applyBorder="1" applyAlignment="1">
      <alignment vertical="center" shrinkToFit="1"/>
    </xf>
    <xf numFmtId="3" fontId="0" fillId="0" borderId="8" xfId="0" applyNumberFormat="1" applyBorder="1">
      <alignment vertical="center"/>
    </xf>
    <xf numFmtId="0" fontId="29" fillId="0" borderId="5" xfId="0" applyFont="1" applyBorder="1" applyAlignment="1">
      <alignment vertical="center" shrinkToFit="1"/>
    </xf>
    <xf numFmtId="0" fontId="29" fillId="0" borderId="7" xfId="0" applyFont="1" applyBorder="1" applyAlignment="1">
      <alignment vertical="center" shrinkToFit="1"/>
    </xf>
    <xf numFmtId="0" fontId="0" fillId="0" borderId="4" xfId="0" applyFill="1" applyBorder="1" applyAlignment="1">
      <alignment horizontal="center" vertical="center"/>
    </xf>
    <xf numFmtId="0" fontId="0" fillId="0" borderId="5" xfId="0" applyFill="1" applyBorder="1" applyAlignment="1">
      <alignment horizontal="center" vertical="center" shrinkToFit="1"/>
    </xf>
    <xf numFmtId="0" fontId="30" fillId="0" borderId="5" xfId="0" applyNumberFormat="1" applyFont="1" applyFill="1" applyBorder="1" applyAlignment="1">
      <alignment horizontal="left" vertical="center" shrinkToFit="1"/>
    </xf>
    <xf numFmtId="0" fontId="19" fillId="0" borderId="5" xfId="0" applyFont="1" applyFill="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shrinkToFit="1"/>
    </xf>
    <xf numFmtId="0" fontId="20" fillId="0" borderId="5" xfId="0" applyFont="1" applyBorder="1" applyAlignment="1">
      <alignment vertical="center" wrapText="1"/>
    </xf>
    <xf numFmtId="176" fontId="20" fillId="0" borderId="8" xfId="0" applyNumberFormat="1" applyFont="1" applyBorder="1">
      <alignment vertical="center"/>
    </xf>
    <xf numFmtId="0" fontId="20" fillId="0" borderId="7" xfId="0" applyFont="1" applyBorder="1" applyAlignment="1">
      <alignment vertical="center" shrinkToFit="1"/>
    </xf>
    <xf numFmtId="3" fontId="18" fillId="0" borderId="5" xfId="0" applyNumberFormat="1" applyFont="1" applyBorder="1" applyAlignment="1">
      <alignment vertical="center" shrinkToFit="1"/>
    </xf>
    <xf numFmtId="0" fontId="0" fillId="6" borderId="4" xfId="0" applyFill="1" applyBorder="1" applyAlignment="1">
      <alignment horizontal="center" vertical="center"/>
    </xf>
    <xf numFmtId="0" fontId="0" fillId="6" borderId="5" xfId="0" applyFill="1" applyBorder="1">
      <alignment vertical="center"/>
    </xf>
    <xf numFmtId="0" fontId="0" fillId="6" borderId="5" xfId="0" applyFill="1" applyBorder="1" applyAlignment="1">
      <alignment horizontal="center" vertical="center" shrinkToFit="1"/>
    </xf>
    <xf numFmtId="0" fontId="0" fillId="6" borderId="5" xfId="0" applyFill="1" applyBorder="1" applyAlignment="1">
      <alignment horizontal="center" vertical="center"/>
    </xf>
    <xf numFmtId="0" fontId="0" fillId="6" borderId="5" xfId="0" applyFill="1" applyBorder="1" applyAlignment="1">
      <alignment vertical="center" shrinkToFit="1"/>
    </xf>
    <xf numFmtId="0" fontId="12" fillId="6" borderId="5" xfId="0" applyFont="1" applyFill="1" applyBorder="1" applyAlignment="1">
      <alignment vertical="center" shrinkToFit="1"/>
    </xf>
    <xf numFmtId="176" fontId="0" fillId="6" borderId="8" xfId="0" applyNumberFormat="1" applyFill="1" applyBorder="1">
      <alignment vertical="center"/>
    </xf>
    <xf numFmtId="0" fontId="0" fillId="6" borderId="7" xfId="0" applyFill="1" applyBorder="1" applyAlignment="1">
      <alignment vertical="center" shrinkToFit="1"/>
    </xf>
    <xf numFmtId="3" fontId="0" fillId="6" borderId="5" xfId="0" applyNumberFormat="1" applyFill="1" applyBorder="1" applyAlignment="1">
      <alignment vertical="center" shrinkToFit="1"/>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xf>
    <xf numFmtId="3" fontId="18" fillId="7" borderId="5" xfId="0" applyNumberFormat="1" applyFont="1" applyFill="1" applyBorder="1" applyAlignment="1">
      <alignment vertical="center" shrinkToFit="1"/>
    </xf>
    <xf numFmtId="3" fontId="20" fillId="0" borderId="8" xfId="0" applyNumberFormat="1" applyFont="1" applyFill="1" applyBorder="1">
      <alignment vertical="center"/>
    </xf>
    <xf numFmtId="3" fontId="29" fillId="4" borderId="5" xfId="0" applyNumberFormat="1" applyFont="1" applyFill="1" applyBorder="1" applyAlignment="1">
      <alignment vertical="center" shrinkToFit="1"/>
    </xf>
    <xf numFmtId="3" fontId="18" fillId="4" borderId="5" xfId="0" applyNumberFormat="1" applyFont="1" applyFill="1" applyBorder="1" applyAlignment="1">
      <alignment vertical="center" shrinkToFit="1"/>
    </xf>
    <xf numFmtId="176" fontId="20" fillId="0" borderId="8" xfId="0" applyNumberFormat="1" applyFont="1" applyBorder="1" applyAlignment="1">
      <alignment horizontal="right" vertical="center"/>
    </xf>
    <xf numFmtId="3" fontId="20" fillId="0" borderId="8" xfId="0" applyNumberFormat="1" applyFont="1" applyBorder="1">
      <alignment vertical="center"/>
    </xf>
    <xf numFmtId="3" fontId="18" fillId="0" borderId="5" xfId="0" applyNumberFormat="1" applyFont="1" applyFill="1" applyBorder="1" applyAlignment="1">
      <alignment vertical="center" shrinkToFit="1"/>
    </xf>
    <xf numFmtId="3" fontId="0" fillId="0" borderId="8" xfId="0" applyNumberFormat="1" applyBorder="1" applyAlignment="1">
      <alignment horizontal="right" vertical="center"/>
    </xf>
    <xf numFmtId="176" fontId="0" fillId="0" borderId="7" xfId="0" applyNumberFormat="1" applyBorder="1" applyAlignment="1">
      <alignment vertical="center"/>
    </xf>
    <xf numFmtId="0" fontId="12" fillId="2"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2" borderId="5" xfId="0" applyFont="1" applyFill="1" applyBorder="1" applyAlignment="1">
      <alignment horizontal="center" vertical="center" shrinkToFit="1"/>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xf>
    <xf numFmtId="0" fontId="12" fillId="0" borderId="5" xfId="0" applyFont="1" applyBorder="1" applyAlignment="1">
      <alignment horizontal="center" vertical="center" shrinkToFit="1"/>
    </xf>
    <xf numFmtId="0" fontId="12" fillId="0" borderId="5" xfId="0" applyFont="1" applyBorder="1" applyAlignment="1">
      <alignment horizontal="center" vertical="center"/>
    </xf>
    <xf numFmtId="0" fontId="12" fillId="0" borderId="5" xfId="0" applyFont="1" applyBorder="1" applyAlignment="1">
      <alignment vertical="center" shrinkToFit="1"/>
    </xf>
    <xf numFmtId="176" fontId="12" fillId="0" borderId="8" xfId="0" applyNumberFormat="1" applyFont="1" applyBorder="1">
      <alignment vertical="center"/>
    </xf>
    <xf numFmtId="0" fontId="12" fillId="0" borderId="7" xfId="0" applyFont="1" applyBorder="1" applyAlignment="1">
      <alignment vertical="center" shrinkToFit="1"/>
    </xf>
    <xf numFmtId="0" fontId="12" fillId="0" borderId="10" xfId="0" applyNumberFormat="1" applyFont="1" applyBorder="1" applyAlignment="1">
      <alignment vertical="center" shrinkToFit="1"/>
    </xf>
    <xf numFmtId="0" fontId="12" fillId="0" borderId="5" xfId="0" applyFont="1" applyBorder="1" applyAlignment="1">
      <alignment vertical="center" wrapText="1"/>
    </xf>
    <xf numFmtId="3" fontId="12" fillId="0" borderId="8" xfId="0" applyNumberFormat="1" applyFont="1" applyBorder="1">
      <alignment vertical="center"/>
    </xf>
    <xf numFmtId="0" fontId="29" fillId="0" borderId="0" xfId="0" applyFont="1" applyFill="1" applyBorder="1" applyAlignment="1">
      <alignment vertical="center"/>
    </xf>
    <xf numFmtId="0" fontId="18" fillId="0" borderId="0" xfId="0" applyFont="1" applyFill="1" applyBorder="1" applyAlignment="1">
      <alignment vertical="center"/>
    </xf>
    <xf numFmtId="0" fontId="0" fillId="0" borderId="0" xfId="0" applyAlignment="1">
      <alignment horizontal="center" vertical="center" wrapText="1"/>
    </xf>
    <xf numFmtId="0" fontId="0" fillId="8" borderId="0" xfId="0" applyFill="1" applyAlignment="1">
      <alignment horizontal="center" vertical="center" wrapText="1"/>
    </xf>
    <xf numFmtId="0" fontId="0" fillId="2" borderId="8" xfId="0" applyFill="1" applyBorder="1" applyAlignment="1">
      <alignment horizontal="center" vertical="center" shrinkToFit="1"/>
    </xf>
    <xf numFmtId="0" fontId="12" fillId="0" borderId="5" xfId="0" applyNumberFormat="1" applyFont="1" applyFill="1" applyBorder="1" applyAlignment="1">
      <alignment horizontal="center" vertical="center" shrinkToFit="1"/>
    </xf>
    <xf numFmtId="0" fontId="18" fillId="0" borderId="5" xfId="0" applyNumberFormat="1" applyFont="1" applyFill="1" applyBorder="1" applyAlignment="1">
      <alignment horizontal="center" vertical="center" shrinkToFit="1"/>
    </xf>
    <xf numFmtId="0" fontId="12" fillId="0" borderId="8" xfId="0" applyNumberFormat="1" applyFont="1" applyFill="1" applyBorder="1" applyAlignment="1">
      <alignment horizontal="left" vertical="center" shrinkToFit="1"/>
    </xf>
    <xf numFmtId="0" fontId="0" fillId="0" borderId="0" xfId="0" applyFill="1" applyAlignment="1">
      <alignment horizontal="center" vertical="center"/>
    </xf>
    <xf numFmtId="0" fontId="12" fillId="0" borderId="8" xfId="0" applyNumberFormat="1" applyFont="1" applyBorder="1" applyAlignment="1">
      <alignment horizontal="center" vertical="center" shrinkToFit="1"/>
    </xf>
    <xf numFmtId="0" fontId="20" fillId="0" borderId="8" xfId="0" applyNumberFormat="1" applyFont="1" applyFill="1" applyBorder="1" applyAlignment="1">
      <alignment horizontal="left" vertical="center" shrinkToFit="1"/>
    </xf>
    <xf numFmtId="0" fontId="12" fillId="0" borderId="8" xfId="0" applyNumberFormat="1" applyFont="1" applyBorder="1" applyAlignment="1">
      <alignment horizontal="left" vertical="center" shrinkToFit="1"/>
    </xf>
    <xf numFmtId="0" fontId="30" fillId="0" borderId="8" xfId="0" applyNumberFormat="1" applyFont="1" applyBorder="1" applyAlignment="1">
      <alignment horizontal="left" vertical="center" shrinkToFit="1"/>
    </xf>
    <xf numFmtId="0" fontId="30" fillId="0" borderId="8" xfId="0" applyNumberFormat="1" applyFont="1" applyFill="1" applyBorder="1" applyAlignment="1">
      <alignment horizontal="left" vertical="center" shrinkToFit="1"/>
    </xf>
    <xf numFmtId="56" fontId="18" fillId="0" borderId="0" xfId="0" applyNumberFormat="1" applyFont="1">
      <alignment vertical="center"/>
    </xf>
    <xf numFmtId="0" fontId="12" fillId="0" borderId="7" xfId="0" applyFont="1" applyBorder="1" applyAlignment="1">
      <alignment horizontal="center" vertical="center" shrinkToFit="1"/>
    </xf>
    <xf numFmtId="176" fontId="0" fillId="0" borderId="8" xfId="0" applyNumberFormat="1" applyFont="1" applyBorder="1">
      <alignment vertical="center"/>
    </xf>
    <xf numFmtId="0" fontId="0" fillId="0" borderId="7" xfId="0" applyFont="1" applyBorder="1" applyAlignment="1">
      <alignment horizontal="center" vertical="center" shrinkToFit="1"/>
    </xf>
    <xf numFmtId="0" fontId="20" fillId="0" borderId="8" xfId="0" applyNumberFormat="1" applyFont="1" applyBorder="1" applyAlignment="1">
      <alignment horizontal="left" vertical="center" shrinkToFit="1"/>
    </xf>
    <xf numFmtId="0" fontId="6" fillId="0" borderId="8" xfId="0" applyFont="1" applyFill="1" applyBorder="1">
      <alignment vertical="center"/>
    </xf>
    <xf numFmtId="0" fontId="12" fillId="0" borderId="8" xfId="0" applyFont="1" applyBorder="1">
      <alignment vertical="center"/>
    </xf>
    <xf numFmtId="0" fontId="30" fillId="0" borderId="8" xfId="0" applyNumberFormat="1" applyFont="1" applyBorder="1" applyAlignment="1">
      <alignment vertical="center" shrinkToFit="1"/>
    </xf>
    <xf numFmtId="0" fontId="30" fillId="0" borderId="8" xfId="0" applyNumberFormat="1" applyFont="1" applyFill="1" applyBorder="1" applyAlignment="1">
      <alignment horizontal="center" vertical="center" shrinkToFit="1"/>
    </xf>
    <xf numFmtId="0" fontId="30" fillId="0" borderId="8" xfId="0" applyNumberFormat="1" applyFont="1" applyBorder="1" applyAlignment="1">
      <alignment horizontal="center" vertical="center" shrinkToFit="1"/>
    </xf>
    <xf numFmtId="0" fontId="30" fillId="6" borderId="8" xfId="0" applyNumberFormat="1" applyFont="1" applyFill="1" applyBorder="1" applyAlignment="1">
      <alignment horizontal="left" vertical="center" shrinkToFit="1"/>
    </xf>
    <xf numFmtId="0" fontId="12" fillId="6" borderId="5" xfId="0" applyNumberFormat="1" applyFont="1" applyFill="1" applyBorder="1" applyAlignment="1">
      <alignment horizontal="left" vertical="center" shrinkToFit="1"/>
    </xf>
    <xf numFmtId="3" fontId="12" fillId="0" borderId="10" xfId="0" applyNumberFormat="1" applyFont="1" applyBorder="1" applyAlignment="1">
      <alignment vertical="center" shrinkToFit="1"/>
    </xf>
    <xf numFmtId="3" fontId="12" fillId="0" borderId="11" xfId="0" applyNumberFormat="1" applyFont="1" applyBorder="1" applyAlignment="1">
      <alignment vertical="center" shrinkToFit="1"/>
    </xf>
    <xf numFmtId="3" fontId="12" fillId="0" borderId="12" xfId="0" applyNumberFormat="1" applyFont="1" applyBorder="1" applyAlignment="1">
      <alignment vertical="center" shrinkToFit="1"/>
    </xf>
    <xf numFmtId="3" fontId="12" fillId="0" borderId="10" xfId="0" applyNumberFormat="1" applyFont="1" applyBorder="1" applyAlignment="1">
      <alignment horizontal="right" vertical="center" shrinkToFit="1"/>
    </xf>
    <xf numFmtId="3" fontId="12" fillId="0" borderId="11" xfId="0" applyNumberFormat="1" applyFont="1" applyBorder="1" applyAlignment="1">
      <alignment horizontal="right" vertical="center" shrinkToFit="1"/>
    </xf>
    <xf numFmtId="3" fontId="12" fillId="0" borderId="12" xfId="0" applyNumberFormat="1" applyFont="1" applyBorder="1" applyAlignment="1">
      <alignment horizontal="right" vertical="center" shrinkToFit="1"/>
    </xf>
    <xf numFmtId="3" fontId="12" fillId="0" borderId="10" xfId="0" applyNumberFormat="1" applyFont="1" applyBorder="1" applyAlignment="1">
      <alignment horizontal="center" vertical="center" shrinkToFit="1"/>
    </xf>
    <xf numFmtId="3" fontId="12" fillId="0" borderId="11" xfId="0" applyNumberFormat="1" applyFont="1" applyBorder="1" applyAlignment="1">
      <alignment horizontal="center" vertical="center" shrinkToFit="1"/>
    </xf>
    <xf numFmtId="0" fontId="0" fillId="3" borderId="5" xfId="0" applyFill="1" applyBorder="1" applyAlignment="1">
      <alignment horizontal="center" vertical="center"/>
    </xf>
    <xf numFmtId="0" fontId="27" fillId="0" borderId="8" xfId="0" applyFont="1" applyBorder="1">
      <alignment vertical="center"/>
    </xf>
    <xf numFmtId="0" fontId="0" fillId="0" borderId="3" xfId="0" applyFill="1" applyBorder="1" applyAlignment="1">
      <alignment horizontal="center" vertical="center"/>
    </xf>
    <xf numFmtId="0" fontId="25" fillId="0" borderId="3" xfId="0" applyFont="1" applyBorder="1" applyAlignment="1">
      <alignment horizontal="center" vertical="center"/>
    </xf>
    <xf numFmtId="0" fontId="26" fillId="0" borderId="3" xfId="0" applyFont="1" applyBorder="1" applyAlignment="1">
      <alignment horizontal="center" vertical="center"/>
    </xf>
    <xf numFmtId="0" fontId="0" fillId="3" borderId="2" xfId="0" applyFill="1" applyBorder="1" applyAlignment="1">
      <alignment horizontal="center" vertical="center"/>
    </xf>
    <xf numFmtId="0" fontId="22" fillId="0" borderId="0" xfId="0" applyFont="1" applyAlignment="1">
      <alignment horizontal="center" vertical="center"/>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7" xfId="0"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3" fontId="12" fillId="0" borderId="10" xfId="0" applyNumberFormat="1" applyFont="1" applyBorder="1" applyAlignment="1">
      <alignment vertical="center" shrinkToFit="1"/>
    </xf>
    <xf numFmtId="3" fontId="12" fillId="0" borderId="11" xfId="0" applyNumberFormat="1" applyFont="1" applyBorder="1" applyAlignment="1">
      <alignment vertical="center" shrinkToFit="1"/>
    </xf>
    <xf numFmtId="3" fontId="12" fillId="0" borderId="12" xfId="0" applyNumberFormat="1" applyFont="1" applyBorder="1" applyAlignment="1">
      <alignment vertical="center" shrinkToFit="1"/>
    </xf>
    <xf numFmtId="3" fontId="12" fillId="0" borderId="10" xfId="0" applyNumberFormat="1" applyFont="1" applyBorder="1" applyAlignment="1">
      <alignment horizontal="right" vertical="center" shrinkToFit="1"/>
    </xf>
    <xf numFmtId="3" fontId="12" fillId="0" borderId="11" xfId="0" applyNumberFormat="1" applyFont="1" applyBorder="1" applyAlignment="1">
      <alignment horizontal="right" vertical="center" shrinkToFit="1"/>
    </xf>
    <xf numFmtId="3" fontId="12" fillId="0" borderId="12" xfId="0" applyNumberFormat="1" applyFont="1" applyBorder="1" applyAlignment="1">
      <alignment horizontal="right" vertical="center" shrinkToFit="1"/>
    </xf>
    <xf numFmtId="3" fontId="12" fillId="0" borderId="10" xfId="0" applyNumberFormat="1" applyFont="1" applyBorder="1" applyAlignment="1">
      <alignment horizontal="center" vertical="center" shrinkToFit="1"/>
    </xf>
    <xf numFmtId="3" fontId="12" fillId="0" borderId="11" xfId="0" applyNumberFormat="1" applyFont="1" applyBorder="1" applyAlignment="1">
      <alignment horizontal="center" vertical="center" shrinkToFit="1"/>
    </xf>
    <xf numFmtId="0" fontId="22" fillId="0" borderId="0" xfId="0" applyFont="1" applyAlignment="1">
      <alignment horizontal="center" vertical="center" shrinkToFit="1"/>
    </xf>
    <xf numFmtId="176" fontId="0" fillId="0" borderId="8" xfId="0" applyNumberFormat="1" applyBorder="1" applyAlignment="1">
      <alignment horizontal="center" vertical="center"/>
    </xf>
    <xf numFmtId="176" fontId="0" fillId="0" borderId="7" xfId="0" applyNumberFormat="1" applyBorder="1" applyAlignment="1">
      <alignment horizontal="center" vertical="center"/>
    </xf>
    <xf numFmtId="0" fontId="23" fillId="0" borderId="0" xfId="0" applyFont="1" applyAlignment="1">
      <alignment horizontal="center" vertical="center" shrinkToFit="1"/>
    </xf>
    <xf numFmtId="0" fontId="23" fillId="0" borderId="0" xfId="0" applyFont="1" applyAlignment="1">
      <alignment horizontal="center" vertical="center"/>
    </xf>
    <xf numFmtId="0" fontId="0" fillId="2" borderId="5" xfId="0" applyFill="1" applyBorder="1" applyAlignment="1">
      <alignment horizontal="center" vertical="center" wrapText="1"/>
    </xf>
    <xf numFmtId="0" fontId="0" fillId="2" borderId="5" xfId="0" applyFill="1" applyBorder="1" applyAlignment="1">
      <alignment horizontal="center" vertical="center"/>
    </xf>
  </cellXfs>
  <cellStyles count="2">
    <cellStyle name="標準" xfId="0" builtinId="0"/>
    <cellStyle name="標準 4 2" xfId="1"/>
  </cellStyles>
  <dxfs count="0"/>
  <tableStyles count="0" defaultTableStyle="TableStyleMedium2" defaultPivotStyle="PivotStyleLight16"/>
  <colors>
    <mruColors>
      <color rgb="FFFFCCFF"/>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A22" zoomScale="60" zoomScaleNormal="85" workbookViewId="0">
      <selection sqref="A1:D1"/>
    </sheetView>
  </sheetViews>
  <sheetFormatPr defaultRowHeight="13.5" outlineLevelCol="1"/>
  <cols>
    <col min="1" max="1" width="8.875" style="1" customWidth="1"/>
    <col min="2" max="2" width="19.25" hidden="1" customWidth="1" outlineLevel="1"/>
    <col min="3" max="3" width="58" customWidth="1" collapsed="1"/>
    <col min="4" max="4" width="34.125" style="2" customWidth="1"/>
    <col min="5" max="15" width="9" hidden="1" customWidth="1" outlineLevel="1"/>
    <col min="16" max="16" width="9" collapsed="1"/>
  </cols>
  <sheetData>
    <row r="1" spans="1:17" ht="17.25">
      <c r="A1" s="213" t="s">
        <v>2773</v>
      </c>
      <c r="B1" s="214"/>
      <c r="C1" s="214"/>
      <c r="D1" s="214"/>
    </row>
    <row r="2" spans="1:17">
      <c r="A2" s="4" t="s">
        <v>730</v>
      </c>
      <c r="B2" s="4" t="s">
        <v>729</v>
      </c>
      <c r="C2" s="4" t="s">
        <v>1876</v>
      </c>
      <c r="D2" s="5" t="s">
        <v>1851</v>
      </c>
      <c r="E2" s="215" t="s">
        <v>1875</v>
      </c>
      <c r="F2" s="215"/>
      <c r="G2" s="215"/>
      <c r="H2" s="215"/>
      <c r="I2" s="215"/>
      <c r="J2" s="215"/>
      <c r="K2" s="215"/>
      <c r="L2" s="215"/>
      <c r="M2" s="215"/>
      <c r="N2" s="215"/>
      <c r="O2" s="215"/>
    </row>
    <row r="3" spans="1:17" ht="27">
      <c r="A3" s="6">
        <v>1</v>
      </c>
      <c r="B3" s="7" t="s">
        <v>2800</v>
      </c>
      <c r="C3" s="8" t="s">
        <v>2757</v>
      </c>
      <c r="D3" s="22" t="str">
        <f>_xlfn.TEXTJOIN("、",TRUE,E3,F3,G3,H3,I3,J3,K3,L3,M3,N3,O3)</f>
        <v>1-1、2-1、2-3、2-4、3-1、4-1、4-4</v>
      </c>
      <c r="E3" s="24" t="s">
        <v>1852</v>
      </c>
      <c r="F3" s="24" t="s">
        <v>1857</v>
      </c>
      <c r="G3" s="24" t="s">
        <v>1862</v>
      </c>
      <c r="H3" s="24" t="s">
        <v>1863</v>
      </c>
      <c r="I3" s="24" t="s">
        <v>1864</v>
      </c>
      <c r="J3" s="24" t="s">
        <v>1865</v>
      </c>
      <c r="K3" s="24" t="s">
        <v>1869</v>
      </c>
      <c r="L3" s="24"/>
      <c r="M3" s="24"/>
      <c r="N3" s="24"/>
      <c r="O3" s="25"/>
      <c r="P3" s="21"/>
      <c r="Q3" s="21"/>
    </row>
    <row r="4" spans="1:17" ht="27">
      <c r="A4" s="6">
        <v>2</v>
      </c>
      <c r="B4" s="7" t="s">
        <v>2800</v>
      </c>
      <c r="C4" s="8" t="s">
        <v>2758</v>
      </c>
      <c r="D4" s="22" t="str">
        <f t="shared" ref="D4:D36" si="0">_xlfn.TEXTJOIN("、",TRUE,E4,F4,G4,H4,I4,J4,K4,L4,M4,N4,O4)</f>
        <v>1-1、2-1、2-3、2-4、3-1、4-1、4-2、4-4</v>
      </c>
      <c r="E4" s="24" t="s">
        <v>1852</v>
      </c>
      <c r="F4" s="24" t="s">
        <v>1857</v>
      </c>
      <c r="G4" s="24" t="s">
        <v>1862</v>
      </c>
      <c r="H4" s="24" t="s">
        <v>1863</v>
      </c>
      <c r="I4" s="24" t="s">
        <v>1864</v>
      </c>
      <c r="J4" s="24" t="s">
        <v>1865</v>
      </c>
      <c r="K4" s="24" t="s">
        <v>1867</v>
      </c>
      <c r="L4" s="24" t="s">
        <v>1869</v>
      </c>
      <c r="M4" s="24"/>
      <c r="N4" s="24"/>
      <c r="O4" s="25"/>
      <c r="P4" s="21"/>
      <c r="Q4" s="21"/>
    </row>
    <row r="5" spans="1:17" ht="27">
      <c r="A5" s="6">
        <v>3</v>
      </c>
      <c r="B5" s="7" t="s">
        <v>2800</v>
      </c>
      <c r="C5" s="8" t="s">
        <v>2759</v>
      </c>
      <c r="D5" s="22" t="str">
        <f t="shared" si="0"/>
        <v>1-1</v>
      </c>
      <c r="E5" s="24" t="s">
        <v>1852</v>
      </c>
      <c r="F5" s="24"/>
      <c r="G5" s="24"/>
      <c r="H5" s="24"/>
      <c r="I5" s="24"/>
      <c r="J5" s="24"/>
      <c r="K5" s="24"/>
      <c r="L5" s="24"/>
      <c r="M5" s="24"/>
      <c r="N5" s="24"/>
      <c r="O5" s="25"/>
      <c r="P5" s="21"/>
      <c r="Q5" s="21"/>
    </row>
    <row r="6" spans="1:17" ht="27">
      <c r="A6" s="6">
        <v>4</v>
      </c>
      <c r="B6" s="7" t="s">
        <v>2800</v>
      </c>
      <c r="C6" s="8" t="s">
        <v>1877</v>
      </c>
      <c r="D6" s="22" t="str">
        <f t="shared" si="0"/>
        <v>1-3</v>
      </c>
      <c r="E6" s="24" t="s">
        <v>1855</v>
      </c>
      <c r="F6" s="24"/>
      <c r="G6" s="24"/>
      <c r="H6" s="24"/>
      <c r="I6" s="24"/>
      <c r="J6" s="24"/>
      <c r="K6" s="24"/>
      <c r="L6" s="24"/>
      <c r="M6" s="24"/>
      <c r="N6" s="24"/>
      <c r="O6" s="25"/>
      <c r="P6" s="21"/>
      <c r="Q6" s="21"/>
    </row>
    <row r="7" spans="1:17" ht="27">
      <c r="A7" s="6">
        <v>5</v>
      </c>
      <c r="B7" s="7" t="s">
        <v>2800</v>
      </c>
      <c r="C7" s="8" t="s">
        <v>2795</v>
      </c>
      <c r="D7" s="22" t="str">
        <f t="shared" si="0"/>
        <v>1-1、1-2、1-3</v>
      </c>
      <c r="E7" s="24" t="s">
        <v>1852</v>
      </c>
      <c r="F7" s="24" t="s">
        <v>1854</v>
      </c>
      <c r="G7" s="24" t="s">
        <v>1855</v>
      </c>
      <c r="H7" s="24"/>
      <c r="I7" s="24"/>
      <c r="J7" s="24"/>
      <c r="K7" s="24"/>
      <c r="L7" s="24"/>
      <c r="M7" s="24"/>
      <c r="N7" s="24"/>
      <c r="O7" s="25"/>
      <c r="P7" s="21"/>
      <c r="Q7" s="21"/>
    </row>
    <row r="8" spans="1:17" ht="27">
      <c r="A8" s="6">
        <v>6</v>
      </c>
      <c r="B8" s="7" t="s">
        <v>2800</v>
      </c>
      <c r="C8" s="8" t="s">
        <v>1878</v>
      </c>
      <c r="D8" s="22" t="str">
        <f t="shared" si="0"/>
        <v>5-1</v>
      </c>
      <c r="E8" s="24" t="s">
        <v>1873</v>
      </c>
      <c r="F8" s="24"/>
      <c r="G8" s="24"/>
      <c r="H8" s="24"/>
      <c r="I8" s="24"/>
      <c r="J8" s="24"/>
      <c r="K8" s="24"/>
      <c r="L8" s="24"/>
      <c r="M8" s="24"/>
      <c r="N8" s="24"/>
      <c r="O8" s="25"/>
      <c r="P8" s="21"/>
      <c r="Q8" s="21"/>
    </row>
    <row r="9" spans="1:17" ht="27">
      <c r="A9" s="6">
        <v>7</v>
      </c>
      <c r="B9" s="7" t="s">
        <v>1836</v>
      </c>
      <c r="C9" s="8" t="s">
        <v>1887</v>
      </c>
      <c r="D9" s="22" t="str">
        <f t="shared" si="0"/>
        <v>1-2、1-3、4-7、5-4</v>
      </c>
      <c r="E9" s="24" t="s">
        <v>1854</v>
      </c>
      <c r="F9" s="24" t="s">
        <v>1855</v>
      </c>
      <c r="G9" s="24" t="s">
        <v>1872</v>
      </c>
      <c r="H9" s="24" t="s">
        <v>1874</v>
      </c>
      <c r="I9" s="24"/>
      <c r="J9" s="24"/>
      <c r="K9" s="24"/>
      <c r="L9" s="24"/>
      <c r="M9" s="24"/>
      <c r="N9" s="24"/>
      <c r="O9" s="25"/>
      <c r="P9" s="21"/>
      <c r="Q9" s="21"/>
    </row>
    <row r="10" spans="1:17" ht="40.5">
      <c r="A10" s="6">
        <v>8</v>
      </c>
      <c r="B10" s="7" t="s">
        <v>2800</v>
      </c>
      <c r="C10" s="8" t="s">
        <v>1879</v>
      </c>
      <c r="D10" s="22" t="str">
        <f t="shared" si="0"/>
        <v>1-2、1-3、1-4</v>
      </c>
      <c r="E10" s="24" t="s">
        <v>1854</v>
      </c>
      <c r="F10" s="24" t="s">
        <v>1855</v>
      </c>
      <c r="G10" s="24" t="s">
        <v>1856</v>
      </c>
      <c r="H10" s="24"/>
      <c r="I10" s="24"/>
      <c r="J10" s="24"/>
      <c r="K10" s="24"/>
      <c r="L10" s="24"/>
      <c r="M10" s="24"/>
      <c r="N10" s="24"/>
      <c r="O10" s="25"/>
      <c r="P10" s="21"/>
      <c r="Q10" s="21"/>
    </row>
    <row r="11" spans="1:17" ht="40.5">
      <c r="A11" s="6">
        <v>9</v>
      </c>
      <c r="B11" s="7" t="s">
        <v>2800</v>
      </c>
      <c r="C11" s="8" t="s">
        <v>1880</v>
      </c>
      <c r="D11" s="22" t="str">
        <f t="shared" si="0"/>
        <v>1-2、5-4</v>
      </c>
      <c r="E11" s="24" t="s">
        <v>1854</v>
      </c>
      <c r="F11" s="24" t="s">
        <v>1874</v>
      </c>
      <c r="G11" s="24"/>
      <c r="H11" s="24"/>
      <c r="I11" s="24"/>
      <c r="J11" s="24"/>
      <c r="K11" s="24"/>
      <c r="L11" s="24"/>
      <c r="M11" s="24"/>
      <c r="N11" s="24"/>
      <c r="O11" s="25"/>
      <c r="P11" s="21"/>
      <c r="Q11" s="21"/>
    </row>
    <row r="12" spans="1:17" ht="40.5">
      <c r="A12" s="6">
        <v>10</v>
      </c>
      <c r="B12" s="7" t="s">
        <v>2800</v>
      </c>
      <c r="C12" s="8" t="s">
        <v>2760</v>
      </c>
      <c r="D12" s="22" t="str">
        <f t="shared" si="0"/>
        <v>1-2、4-6、5-4</v>
      </c>
      <c r="E12" s="24" t="s">
        <v>1854</v>
      </c>
      <c r="F12" s="24" t="s">
        <v>1871</v>
      </c>
      <c r="G12" s="24" t="s">
        <v>1874</v>
      </c>
      <c r="H12" s="24"/>
      <c r="I12" s="24"/>
      <c r="J12" s="24"/>
      <c r="K12" s="24"/>
      <c r="L12" s="24"/>
      <c r="M12" s="24"/>
      <c r="N12" s="24"/>
      <c r="O12" s="25"/>
      <c r="P12" s="21"/>
      <c r="Q12" s="21"/>
    </row>
    <row r="13" spans="1:17" ht="27">
      <c r="A13" s="6">
        <v>11</v>
      </c>
      <c r="B13" s="7" t="s">
        <v>2800</v>
      </c>
      <c r="C13" s="8" t="s">
        <v>2796</v>
      </c>
      <c r="D13" s="22" t="str">
        <f t="shared" si="0"/>
        <v>1-2</v>
      </c>
      <c r="E13" s="24" t="s">
        <v>1854</v>
      </c>
      <c r="F13" s="24"/>
      <c r="G13" s="24"/>
      <c r="H13" s="24"/>
      <c r="I13" s="24"/>
      <c r="J13" s="24"/>
      <c r="K13" s="24"/>
      <c r="L13" s="24"/>
      <c r="M13" s="24"/>
      <c r="N13" s="24"/>
      <c r="O13" s="25"/>
      <c r="P13" s="21"/>
      <c r="Q13" s="21"/>
    </row>
    <row r="14" spans="1:17" ht="40.5">
      <c r="A14" s="6">
        <v>12</v>
      </c>
      <c r="B14" s="7" t="s">
        <v>2800</v>
      </c>
      <c r="C14" s="8" t="s">
        <v>1881</v>
      </c>
      <c r="D14" s="22" t="str">
        <f t="shared" si="0"/>
        <v>1-3、2-2</v>
      </c>
      <c r="E14" s="24" t="s">
        <v>1855</v>
      </c>
      <c r="F14" s="24" t="s">
        <v>1860</v>
      </c>
      <c r="G14" s="24"/>
      <c r="H14" s="24"/>
      <c r="I14" s="24"/>
      <c r="J14" s="24"/>
      <c r="K14" s="24"/>
      <c r="L14" s="24"/>
      <c r="M14" s="24"/>
      <c r="N14" s="24"/>
      <c r="O14" s="25"/>
      <c r="P14" s="21"/>
      <c r="Q14" s="21"/>
    </row>
    <row r="15" spans="1:17" ht="40.5">
      <c r="A15" s="6">
        <v>13</v>
      </c>
      <c r="B15" s="7" t="s">
        <v>2800</v>
      </c>
      <c r="C15" s="8" t="s">
        <v>1882</v>
      </c>
      <c r="D15" s="22" t="str">
        <f t="shared" si="0"/>
        <v>1-3、2-2</v>
      </c>
      <c r="E15" s="24" t="s">
        <v>1855</v>
      </c>
      <c r="F15" s="24" t="s">
        <v>1860</v>
      </c>
      <c r="G15" s="24"/>
      <c r="H15" s="24"/>
      <c r="I15" s="24"/>
      <c r="J15" s="24"/>
      <c r="K15" s="24"/>
      <c r="L15" s="24"/>
      <c r="M15" s="24"/>
      <c r="N15" s="24"/>
      <c r="O15" s="25"/>
      <c r="P15" s="21"/>
      <c r="Q15" s="21"/>
    </row>
    <row r="16" spans="1:17" ht="27">
      <c r="A16" s="6">
        <v>14</v>
      </c>
      <c r="B16" s="7" t="s">
        <v>2800</v>
      </c>
      <c r="C16" s="8" t="s">
        <v>2761</v>
      </c>
      <c r="D16" s="22" t="str">
        <f t="shared" si="0"/>
        <v>1-2、4-6、4-7、5-4</v>
      </c>
      <c r="E16" s="24" t="s">
        <v>1854</v>
      </c>
      <c r="F16" s="24" t="s">
        <v>1871</v>
      </c>
      <c r="G16" s="24" t="s">
        <v>1872</v>
      </c>
      <c r="H16" s="24" t="s">
        <v>1874</v>
      </c>
      <c r="I16" s="24"/>
      <c r="J16" s="24"/>
      <c r="K16" s="24"/>
      <c r="L16" s="24"/>
      <c r="M16" s="24"/>
      <c r="N16" s="24"/>
      <c r="O16" s="25"/>
      <c r="P16" s="21"/>
      <c r="Q16" s="21"/>
    </row>
    <row r="17" spans="1:17" ht="27">
      <c r="A17" s="6">
        <v>15</v>
      </c>
      <c r="B17" s="7" t="s">
        <v>2800</v>
      </c>
      <c r="C17" s="8" t="s">
        <v>2762</v>
      </c>
      <c r="D17" s="22" t="str">
        <f t="shared" si="0"/>
        <v>1-2、1-4</v>
      </c>
      <c r="E17" s="24" t="s">
        <v>1854</v>
      </c>
      <c r="F17" s="24" t="s">
        <v>1856</v>
      </c>
      <c r="G17" s="24"/>
      <c r="H17" s="24"/>
      <c r="I17" s="24"/>
      <c r="J17" s="24"/>
      <c r="K17" s="24"/>
      <c r="L17" s="24"/>
      <c r="M17" s="24"/>
      <c r="N17" s="24"/>
      <c r="O17" s="25"/>
      <c r="P17" s="21"/>
      <c r="Q17" s="21"/>
    </row>
    <row r="18" spans="1:17">
      <c r="A18" s="6">
        <v>16</v>
      </c>
      <c r="B18" s="7" t="s">
        <v>2800</v>
      </c>
      <c r="C18" s="8" t="s">
        <v>1883</v>
      </c>
      <c r="D18" s="22" t="str">
        <f t="shared" si="0"/>
        <v>4-3</v>
      </c>
      <c r="E18" s="24" t="s">
        <v>1868</v>
      </c>
      <c r="F18" s="24"/>
      <c r="G18" s="24"/>
      <c r="H18" s="24"/>
      <c r="I18" s="24"/>
      <c r="J18" s="24"/>
      <c r="K18" s="24"/>
      <c r="L18" s="24"/>
      <c r="M18" s="24"/>
      <c r="N18" s="24"/>
      <c r="O18" s="25"/>
      <c r="P18" s="21"/>
      <c r="Q18" s="21"/>
    </row>
    <row r="19" spans="1:17" ht="27">
      <c r="A19" s="6">
        <v>17</v>
      </c>
      <c r="B19" s="11" t="s">
        <v>2801</v>
      </c>
      <c r="C19" s="8" t="s">
        <v>2763</v>
      </c>
      <c r="D19" s="22" t="str">
        <f t="shared" si="0"/>
        <v>4-3</v>
      </c>
      <c r="E19" s="24" t="s">
        <v>1868</v>
      </c>
      <c r="F19" s="24"/>
      <c r="G19" s="24"/>
      <c r="H19" s="24"/>
      <c r="I19" s="24"/>
      <c r="J19" s="24"/>
      <c r="K19" s="24"/>
      <c r="L19" s="24"/>
      <c r="M19" s="24"/>
      <c r="N19" s="24"/>
      <c r="O19" s="25"/>
      <c r="P19" s="21"/>
      <c r="Q19" s="21"/>
    </row>
    <row r="20" spans="1:17" ht="27">
      <c r="A20" s="6">
        <v>18</v>
      </c>
      <c r="B20" s="11" t="s">
        <v>2801</v>
      </c>
      <c r="C20" s="8" t="s">
        <v>2774</v>
      </c>
      <c r="D20" s="22" t="str">
        <f t="shared" si="0"/>
        <v>4-3</v>
      </c>
      <c r="E20" s="24" t="s">
        <v>1868</v>
      </c>
      <c r="F20" s="24"/>
      <c r="G20" s="24"/>
      <c r="H20" s="24"/>
      <c r="I20" s="24"/>
      <c r="J20" s="24"/>
      <c r="K20" s="24"/>
      <c r="L20" s="24"/>
      <c r="M20" s="24"/>
      <c r="N20" s="24"/>
      <c r="O20" s="25"/>
      <c r="P20" s="21"/>
      <c r="Q20" s="21"/>
    </row>
    <row r="21" spans="1:17" ht="27">
      <c r="A21" s="6">
        <v>19</v>
      </c>
      <c r="B21" s="11" t="s">
        <v>2801</v>
      </c>
      <c r="C21" s="8" t="s">
        <v>2764</v>
      </c>
      <c r="D21" s="22" t="str">
        <f t="shared" si="0"/>
        <v>4-3</v>
      </c>
      <c r="E21" s="24" t="s">
        <v>1868</v>
      </c>
      <c r="F21" s="24"/>
      <c r="G21" s="24"/>
      <c r="H21" s="24"/>
      <c r="I21" s="24"/>
      <c r="J21" s="24"/>
      <c r="K21" s="24"/>
      <c r="L21" s="24"/>
      <c r="M21" s="24"/>
      <c r="N21" s="24"/>
      <c r="O21" s="25"/>
      <c r="P21" s="21"/>
      <c r="Q21" s="21"/>
    </row>
    <row r="22" spans="1:17">
      <c r="A22" s="6">
        <v>20</v>
      </c>
      <c r="B22" s="11" t="s">
        <v>2800</v>
      </c>
      <c r="C22" s="8" t="s">
        <v>2765</v>
      </c>
      <c r="D22" s="22" t="str">
        <f t="shared" si="0"/>
        <v>1-3、4-7</v>
      </c>
      <c r="E22" s="24" t="s">
        <v>1855</v>
      </c>
      <c r="F22" s="24" t="s">
        <v>1872</v>
      </c>
      <c r="G22" s="24"/>
      <c r="H22" s="24"/>
      <c r="I22" s="24"/>
      <c r="J22" s="24"/>
      <c r="K22" s="24"/>
      <c r="L22" s="24"/>
      <c r="M22" s="24"/>
      <c r="N22" s="24"/>
      <c r="O22" s="25"/>
      <c r="P22" s="21"/>
      <c r="Q22" s="21"/>
    </row>
    <row r="23" spans="1:17" ht="40.5">
      <c r="A23" s="6">
        <v>21</v>
      </c>
      <c r="B23" s="11" t="s">
        <v>2800</v>
      </c>
      <c r="C23" s="8" t="s">
        <v>2766</v>
      </c>
      <c r="D23" s="22" t="str">
        <f t="shared" si="0"/>
        <v>1-3、4-7</v>
      </c>
      <c r="E23" s="24" t="s">
        <v>1855</v>
      </c>
      <c r="F23" s="24" t="s">
        <v>1872</v>
      </c>
      <c r="G23" s="24"/>
      <c r="H23" s="24"/>
      <c r="I23" s="24"/>
      <c r="J23" s="24"/>
      <c r="K23" s="24"/>
      <c r="L23" s="24"/>
      <c r="M23" s="24"/>
      <c r="N23" s="24"/>
      <c r="O23" s="25"/>
      <c r="P23" s="21"/>
      <c r="Q23" s="21"/>
    </row>
    <row r="24" spans="1:17" ht="40.5">
      <c r="A24" s="6">
        <v>22</v>
      </c>
      <c r="B24" s="11" t="s">
        <v>2800</v>
      </c>
      <c r="C24" s="8" t="s">
        <v>2778</v>
      </c>
      <c r="D24" s="22" t="str">
        <f t="shared" si="0"/>
        <v>1-3、4-7</v>
      </c>
      <c r="E24" s="24" t="s">
        <v>1855</v>
      </c>
      <c r="F24" s="24" t="s">
        <v>1872</v>
      </c>
      <c r="G24" s="24"/>
      <c r="H24" s="24"/>
      <c r="I24" s="24"/>
      <c r="J24" s="24"/>
      <c r="K24" s="24"/>
      <c r="L24" s="24"/>
      <c r="M24" s="24"/>
      <c r="N24" s="24"/>
      <c r="O24" s="25"/>
      <c r="P24" s="21"/>
      <c r="Q24" s="21"/>
    </row>
    <row r="25" spans="1:17" ht="27">
      <c r="A25" s="6">
        <v>23</v>
      </c>
      <c r="B25" s="11" t="s">
        <v>2800</v>
      </c>
      <c r="C25" s="8" t="s">
        <v>1884</v>
      </c>
      <c r="D25" s="22" t="str">
        <f t="shared" si="0"/>
        <v>1-1、1-2、1-3、2-1、2-2、2-3、2-4、3-1、4-1、4-2、4-4</v>
      </c>
      <c r="E25" s="24" t="s">
        <v>1852</v>
      </c>
      <c r="F25" s="24" t="s">
        <v>1854</v>
      </c>
      <c r="G25" s="24" t="s">
        <v>1855</v>
      </c>
      <c r="H25" s="24" t="s">
        <v>1857</v>
      </c>
      <c r="I25" s="24" t="s">
        <v>1860</v>
      </c>
      <c r="J25" s="24" t="s">
        <v>1862</v>
      </c>
      <c r="K25" s="24" t="s">
        <v>1863</v>
      </c>
      <c r="L25" s="24" t="s">
        <v>1864</v>
      </c>
      <c r="M25" s="24" t="s">
        <v>1865</v>
      </c>
      <c r="N25" s="24" t="s">
        <v>1867</v>
      </c>
      <c r="O25" s="25" t="s">
        <v>1869</v>
      </c>
      <c r="P25" s="21"/>
      <c r="Q25" s="21"/>
    </row>
    <row r="26" spans="1:17" ht="27">
      <c r="A26" s="6">
        <v>24</v>
      </c>
      <c r="B26" s="11" t="s">
        <v>2800</v>
      </c>
      <c r="C26" s="8" t="s">
        <v>1885</v>
      </c>
      <c r="D26" s="22" t="str">
        <f t="shared" si="0"/>
        <v>1-1、1-2、1-3、2-1、2-2、2-3、2-4、3-1、4-1、4-2、4-4</v>
      </c>
      <c r="E26" s="24" t="s">
        <v>1852</v>
      </c>
      <c r="F26" s="24" t="s">
        <v>1854</v>
      </c>
      <c r="G26" s="24" t="s">
        <v>1855</v>
      </c>
      <c r="H26" s="24" t="s">
        <v>1857</v>
      </c>
      <c r="I26" s="24" t="s">
        <v>1860</v>
      </c>
      <c r="J26" s="24" t="s">
        <v>1862</v>
      </c>
      <c r="K26" s="24" t="s">
        <v>1861</v>
      </c>
      <c r="L26" s="24" t="s">
        <v>1858</v>
      </c>
      <c r="M26" s="24" t="s">
        <v>1859</v>
      </c>
      <c r="N26" s="24" t="s">
        <v>1866</v>
      </c>
      <c r="O26" s="25" t="s">
        <v>1853</v>
      </c>
      <c r="P26" s="21"/>
      <c r="Q26" s="21"/>
    </row>
    <row r="27" spans="1:17" ht="27">
      <c r="A27" s="6">
        <v>25</v>
      </c>
      <c r="B27" s="11" t="s">
        <v>2800</v>
      </c>
      <c r="C27" s="8" t="s">
        <v>2798</v>
      </c>
      <c r="D27" s="22" t="str">
        <f t="shared" si="0"/>
        <v>1-1、1-2、1-3、2-1、2-2、2-3、2-4、3-1、4-1、4-2、4-4</v>
      </c>
      <c r="E27" s="24" t="s">
        <v>1852</v>
      </c>
      <c r="F27" s="24" t="s">
        <v>1854</v>
      </c>
      <c r="G27" s="24" t="s">
        <v>1855</v>
      </c>
      <c r="H27" s="24" t="s">
        <v>1857</v>
      </c>
      <c r="I27" s="24" t="s">
        <v>1860</v>
      </c>
      <c r="J27" s="24" t="s">
        <v>1862</v>
      </c>
      <c r="K27" s="24" t="s">
        <v>1861</v>
      </c>
      <c r="L27" s="24" t="s">
        <v>1858</v>
      </c>
      <c r="M27" s="24" t="s">
        <v>1859</v>
      </c>
      <c r="N27" s="24" t="s">
        <v>1866</v>
      </c>
      <c r="O27" s="25" t="s">
        <v>1853</v>
      </c>
      <c r="P27" s="21"/>
      <c r="Q27" s="21"/>
    </row>
    <row r="28" spans="1:17" ht="40.5">
      <c r="A28" s="6">
        <v>26</v>
      </c>
      <c r="B28" s="11" t="s">
        <v>2800</v>
      </c>
      <c r="C28" s="8" t="s">
        <v>2797</v>
      </c>
      <c r="D28" s="22" t="str">
        <f t="shared" si="0"/>
        <v>1-1、1-2、1-3、2-1、2-2、2-3、2-4、4-1、4-2、4-4</v>
      </c>
      <c r="E28" s="24" t="s">
        <v>1852</v>
      </c>
      <c r="F28" s="24" t="s">
        <v>1854</v>
      </c>
      <c r="G28" s="24" t="s">
        <v>1855</v>
      </c>
      <c r="H28" s="24" t="s">
        <v>1857</v>
      </c>
      <c r="I28" s="24" t="s">
        <v>1860</v>
      </c>
      <c r="J28" s="24" t="s">
        <v>1862</v>
      </c>
      <c r="K28" s="24" t="s">
        <v>1861</v>
      </c>
      <c r="L28" s="24" t="s">
        <v>1859</v>
      </c>
      <c r="M28" s="24" t="s">
        <v>1866</v>
      </c>
      <c r="N28" s="24" t="s">
        <v>1853</v>
      </c>
      <c r="O28" s="25"/>
      <c r="P28" s="21"/>
      <c r="Q28" s="21"/>
    </row>
    <row r="29" spans="1:17" ht="40.5">
      <c r="A29" s="6">
        <v>27</v>
      </c>
      <c r="B29" s="11" t="s">
        <v>2800</v>
      </c>
      <c r="C29" s="8" t="s">
        <v>2775</v>
      </c>
      <c r="D29" s="22" t="str">
        <f t="shared" si="0"/>
        <v>1-1、1-2、1-3、2-1、2-2、2-3、2-4、4-1、4-2、4-4</v>
      </c>
      <c r="E29" s="24" t="s">
        <v>1852</v>
      </c>
      <c r="F29" s="24" t="s">
        <v>1854</v>
      </c>
      <c r="G29" s="24" t="s">
        <v>1855</v>
      </c>
      <c r="H29" s="24" t="s">
        <v>1857</v>
      </c>
      <c r="I29" s="24" t="s">
        <v>1860</v>
      </c>
      <c r="J29" s="24" t="s">
        <v>1862</v>
      </c>
      <c r="K29" s="24" t="s">
        <v>1861</v>
      </c>
      <c r="L29" s="24" t="s">
        <v>1859</v>
      </c>
      <c r="M29" s="24" t="s">
        <v>1866</v>
      </c>
      <c r="N29" s="24" t="s">
        <v>1853</v>
      </c>
      <c r="O29" s="25"/>
      <c r="P29" s="21"/>
      <c r="Q29" s="21"/>
    </row>
    <row r="30" spans="1:17" ht="27">
      <c r="A30" s="6">
        <v>28</v>
      </c>
      <c r="B30" s="11" t="s">
        <v>2800</v>
      </c>
      <c r="C30" s="8" t="s">
        <v>2776</v>
      </c>
      <c r="D30" s="22" t="str">
        <f t="shared" si="0"/>
        <v>1-1、1-2、1-3、2-1、2-2、2-3、2-4、4-1、4-2、4-4</v>
      </c>
      <c r="E30" s="24" t="s">
        <v>1852</v>
      </c>
      <c r="F30" s="24" t="s">
        <v>1854</v>
      </c>
      <c r="G30" s="24" t="s">
        <v>1855</v>
      </c>
      <c r="H30" s="24" t="s">
        <v>1857</v>
      </c>
      <c r="I30" s="24" t="s">
        <v>1860</v>
      </c>
      <c r="J30" s="24" t="s">
        <v>1862</v>
      </c>
      <c r="K30" s="24" t="s">
        <v>1861</v>
      </c>
      <c r="L30" s="24" t="s">
        <v>1859</v>
      </c>
      <c r="M30" s="24" t="s">
        <v>1866</v>
      </c>
      <c r="N30" s="24" t="s">
        <v>1853</v>
      </c>
      <c r="O30" s="25"/>
      <c r="P30" s="21"/>
      <c r="Q30" s="21"/>
    </row>
    <row r="31" spans="1:17" ht="27">
      <c r="A31" s="6">
        <v>29</v>
      </c>
      <c r="B31" s="11" t="s">
        <v>2800</v>
      </c>
      <c r="C31" s="8" t="s">
        <v>2767</v>
      </c>
      <c r="D31" s="22" t="str">
        <f t="shared" si="0"/>
        <v>1-1、1-2、1-3、2-1、2-2、2-3、2-4、4-1、4-2、4-4</v>
      </c>
      <c r="E31" s="24" t="s">
        <v>1852</v>
      </c>
      <c r="F31" s="24" t="s">
        <v>1854</v>
      </c>
      <c r="G31" s="24" t="s">
        <v>1855</v>
      </c>
      <c r="H31" s="24" t="s">
        <v>1857</v>
      </c>
      <c r="I31" s="24" t="s">
        <v>1860</v>
      </c>
      <c r="J31" s="24" t="s">
        <v>1862</v>
      </c>
      <c r="K31" s="24" t="s">
        <v>1861</v>
      </c>
      <c r="L31" s="24" t="s">
        <v>1859</v>
      </c>
      <c r="M31" s="24" t="s">
        <v>1866</v>
      </c>
      <c r="N31" s="24" t="s">
        <v>1853</v>
      </c>
      <c r="O31" s="25"/>
      <c r="P31" s="21"/>
      <c r="Q31" s="21"/>
    </row>
    <row r="32" spans="1:17" ht="27">
      <c r="A32" s="6">
        <v>30</v>
      </c>
      <c r="B32" s="11" t="s">
        <v>2800</v>
      </c>
      <c r="C32" s="8" t="s">
        <v>2777</v>
      </c>
      <c r="D32" s="22" t="str">
        <f t="shared" si="0"/>
        <v>2-1、2-2、2-3、2-4、4-1、4-2、4-4</v>
      </c>
      <c r="E32" s="24" t="s">
        <v>1857</v>
      </c>
      <c r="F32" s="24" t="s">
        <v>1860</v>
      </c>
      <c r="G32" s="24" t="s">
        <v>1862</v>
      </c>
      <c r="H32" s="24" t="s">
        <v>1861</v>
      </c>
      <c r="I32" s="24" t="s">
        <v>1859</v>
      </c>
      <c r="J32" s="24" t="s">
        <v>1866</v>
      </c>
      <c r="K32" s="24" t="s">
        <v>1853</v>
      </c>
      <c r="L32" s="24"/>
      <c r="M32" s="24"/>
      <c r="N32" s="24"/>
      <c r="O32" s="25"/>
      <c r="P32" s="21"/>
      <c r="Q32" s="21"/>
    </row>
    <row r="33" spans="1:17" ht="27">
      <c r="A33" s="6">
        <v>31</v>
      </c>
      <c r="B33" s="11" t="s">
        <v>2800</v>
      </c>
      <c r="C33" s="8" t="s">
        <v>2799</v>
      </c>
      <c r="D33" s="22" t="str">
        <f t="shared" si="0"/>
        <v>1-1、1-2、1-3、2-1、2-3、4-4、4-5</v>
      </c>
      <c r="E33" s="24" t="s">
        <v>1852</v>
      </c>
      <c r="F33" s="24" t="s">
        <v>1854</v>
      </c>
      <c r="G33" s="24" t="s">
        <v>1855</v>
      </c>
      <c r="H33" s="24" t="s">
        <v>1857</v>
      </c>
      <c r="I33" s="24" t="s">
        <v>1862</v>
      </c>
      <c r="J33" s="24" t="s">
        <v>1853</v>
      </c>
      <c r="K33" s="24" t="s">
        <v>1870</v>
      </c>
      <c r="L33" s="24"/>
      <c r="M33" s="24"/>
      <c r="N33" s="24"/>
      <c r="O33" s="25"/>
      <c r="P33" s="21"/>
      <c r="Q33" s="21"/>
    </row>
    <row r="34" spans="1:17">
      <c r="A34" s="6">
        <v>32</v>
      </c>
      <c r="B34" s="11" t="s">
        <v>2800</v>
      </c>
      <c r="C34" s="8" t="s">
        <v>1886</v>
      </c>
      <c r="D34" s="22" t="str">
        <f t="shared" si="0"/>
        <v>1-1、1-2、1-3、2-1、2-3、3-1、4-2、4-4</v>
      </c>
      <c r="E34" s="24" t="s">
        <v>1852</v>
      </c>
      <c r="F34" s="24" t="s">
        <v>1854</v>
      </c>
      <c r="G34" s="24" t="s">
        <v>1855</v>
      </c>
      <c r="H34" s="24" t="s">
        <v>1857</v>
      </c>
      <c r="I34" s="24" t="s">
        <v>1862</v>
      </c>
      <c r="J34" s="24" t="s">
        <v>1858</v>
      </c>
      <c r="K34" s="24" t="s">
        <v>1866</v>
      </c>
      <c r="L34" s="24" t="s">
        <v>1853</v>
      </c>
      <c r="M34" s="24"/>
      <c r="N34" s="24"/>
      <c r="O34" s="25"/>
      <c r="P34" s="21"/>
      <c r="Q34" s="21"/>
    </row>
    <row r="35" spans="1:17" ht="40.5">
      <c r="A35" s="6">
        <v>33</v>
      </c>
      <c r="B35" s="11" t="s">
        <v>2800</v>
      </c>
      <c r="C35" s="8" t="s">
        <v>2768</v>
      </c>
      <c r="D35" s="22" t="str">
        <f t="shared" si="0"/>
        <v>1-1、4-2</v>
      </c>
      <c r="E35" s="24" t="s">
        <v>1852</v>
      </c>
      <c r="F35" s="24" t="s">
        <v>1866</v>
      </c>
      <c r="G35" s="24"/>
      <c r="H35" s="24"/>
      <c r="I35" s="24"/>
      <c r="J35" s="24"/>
      <c r="K35" s="24"/>
      <c r="L35" s="24"/>
      <c r="M35" s="24"/>
      <c r="N35" s="24"/>
      <c r="O35" s="25"/>
      <c r="P35" s="21"/>
      <c r="Q35" s="21"/>
    </row>
    <row r="36" spans="1:17" ht="27">
      <c r="A36" s="6">
        <v>34</v>
      </c>
      <c r="B36" s="11" t="s">
        <v>1836</v>
      </c>
      <c r="C36" s="8" t="s">
        <v>2769</v>
      </c>
      <c r="D36" s="22" t="str">
        <f t="shared" si="0"/>
        <v>5-1</v>
      </c>
      <c r="E36" s="24" t="s">
        <v>1873</v>
      </c>
      <c r="F36" s="24"/>
      <c r="G36" s="24"/>
      <c r="H36" s="24"/>
      <c r="I36" s="24"/>
      <c r="J36" s="24"/>
      <c r="K36" s="24"/>
      <c r="L36" s="24"/>
      <c r="M36" s="24"/>
      <c r="N36" s="24"/>
      <c r="O36" s="25"/>
      <c r="P36" s="21"/>
      <c r="Q36" s="21"/>
    </row>
  </sheetData>
  <autoFilter ref="A2:C36"/>
  <mergeCells count="2">
    <mergeCell ref="A1:D1"/>
    <mergeCell ref="E2:O2"/>
  </mergeCells>
  <phoneticPr fontId="8"/>
  <pageMargins left="0.70866141732283472" right="0.70866141732283472" top="0.47244094488188981" bottom="0.47244094488188981" header="0.31496062992125984" footer="0.31496062992125984"/>
  <pageSetup paperSize="9" scale="78" firstPageNumber="73"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CFF"/>
    <pageSetUpPr fitToPage="1"/>
  </sheetPr>
  <dimension ref="A1:S802"/>
  <sheetViews>
    <sheetView view="pageBreakPreview" zoomScale="60" zoomScaleNormal="100" workbookViewId="0">
      <pane ySplit="6" topLeftCell="A7" activePane="bottomLeft" state="frozen"/>
      <selection activeCell="M17" sqref="M17"/>
      <selection pane="bottomLeft" activeCell="G6" sqref="G6"/>
    </sheetView>
  </sheetViews>
  <sheetFormatPr defaultRowHeight="13.5" outlineLevelRow="1" outlineLevelCol="1"/>
  <cols>
    <col min="1" max="1" width="5.25" style="1" bestFit="1" customWidth="1"/>
    <col min="2" max="2" width="11" hidden="1" customWidth="1" outlineLevel="1"/>
    <col min="3" max="3" width="6.75" style="1" hidden="1" customWidth="1" outlineLevel="1"/>
    <col min="4" max="4" width="9.25" style="3" hidden="1" customWidth="1" outlineLevel="1"/>
    <col min="5" max="5" width="6.625" style="1" customWidth="1" collapsed="1"/>
    <col min="6" max="6" width="27.875" style="3" customWidth="1"/>
    <col min="7" max="7" width="25.5" style="3" customWidth="1"/>
    <col min="8" max="8" width="19.25" style="3" bestFit="1" customWidth="1"/>
    <col min="9" max="9" width="9.5" customWidth="1"/>
    <col min="10" max="10" width="4.125" bestFit="1" customWidth="1"/>
    <col min="11" max="11" width="13.875" style="3" hidden="1" customWidth="1" outlineLevel="1"/>
    <col min="12" max="12" width="24" hidden="1" customWidth="1" outlineLevel="1"/>
    <col min="13" max="13" width="24" customWidth="1" collapsed="1"/>
    <col min="14" max="14" width="9.375" customWidth="1"/>
    <col min="15" max="15" width="25.375" hidden="1" customWidth="1" outlineLevel="1"/>
    <col min="16" max="16" width="9" hidden="1" customWidth="1" outlineLevel="1"/>
    <col min="17" max="17" width="28.375" hidden="1" customWidth="1" outlineLevel="1"/>
    <col min="18" max="18" width="17.125" hidden="1" customWidth="1" outlineLevel="1" collapsed="1"/>
    <col min="19" max="19" width="3.375" bestFit="1" customWidth="1" collapsed="1"/>
    <col min="20" max="20" width="3.375" bestFit="1" customWidth="1"/>
  </cols>
  <sheetData>
    <row r="1" spans="1:18" ht="18.75" customHeight="1"/>
    <row r="2" spans="1:18" ht="18.75" customHeight="1">
      <c r="A2" s="216" t="s">
        <v>1467</v>
      </c>
      <c r="B2" s="216"/>
      <c r="C2" s="216"/>
      <c r="D2" s="216"/>
      <c r="E2" s="216"/>
      <c r="F2" s="216"/>
      <c r="G2" s="216"/>
      <c r="H2" s="216"/>
      <c r="I2" s="216"/>
      <c r="J2" s="216"/>
      <c r="K2" s="216"/>
      <c r="L2" s="216"/>
      <c r="M2" s="216"/>
      <c r="N2" s="216"/>
    </row>
    <row r="3" spans="1:18" ht="18.75" customHeight="1"/>
    <row r="4" spans="1:18" hidden="1" outlineLevel="1">
      <c r="D4"/>
      <c r="O4" s="9" t="s">
        <v>727</v>
      </c>
    </row>
    <row r="5" spans="1:18" ht="18.75" collapsed="1">
      <c r="A5" s="103" t="s">
        <v>2782</v>
      </c>
      <c r="D5"/>
      <c r="O5" s="9"/>
    </row>
    <row r="6" spans="1:18" ht="27">
      <c r="A6" s="38" t="s">
        <v>1468</v>
      </c>
      <c r="B6" s="39" t="s">
        <v>149</v>
      </c>
      <c r="C6" s="52" t="s">
        <v>1470</v>
      </c>
      <c r="D6" s="61" t="s">
        <v>2</v>
      </c>
      <c r="E6" s="27" t="s">
        <v>1469</v>
      </c>
      <c r="F6" s="26" t="s">
        <v>0</v>
      </c>
      <c r="G6" s="26" t="s">
        <v>1</v>
      </c>
      <c r="H6" s="217" t="s">
        <v>2598</v>
      </c>
      <c r="I6" s="218"/>
      <c r="J6" s="219"/>
      <c r="K6" s="117" t="s">
        <v>728</v>
      </c>
      <c r="L6" s="39" t="s">
        <v>142</v>
      </c>
      <c r="M6" s="116" t="s">
        <v>2751</v>
      </c>
      <c r="N6" s="51" t="s">
        <v>2163</v>
      </c>
      <c r="O6" s="49" t="s">
        <v>171</v>
      </c>
      <c r="Q6" s="105" t="s">
        <v>2502</v>
      </c>
      <c r="R6" s="2" t="s">
        <v>2596</v>
      </c>
    </row>
    <row r="7" spans="1:18" hidden="1">
      <c r="A7" s="29">
        <f>IF(C7="","",SUBTOTAL(103,$C$7:C7))</f>
        <v>0</v>
      </c>
      <c r="B7" s="37" t="s">
        <v>150</v>
      </c>
      <c r="C7" s="31" t="s">
        <v>141</v>
      </c>
      <c r="D7" s="30" t="s">
        <v>4</v>
      </c>
      <c r="E7" s="31" t="s">
        <v>1978</v>
      </c>
      <c r="F7" s="30" t="s">
        <v>1997</v>
      </c>
      <c r="G7" s="32" t="s">
        <v>2123</v>
      </c>
      <c r="H7" s="32" t="s">
        <v>2142</v>
      </c>
      <c r="I7" s="41">
        <v>9</v>
      </c>
      <c r="J7" s="44" t="s">
        <v>140</v>
      </c>
      <c r="K7" s="36">
        <v>80000</v>
      </c>
      <c r="L7" s="56" t="s">
        <v>2433</v>
      </c>
      <c r="M7" s="41"/>
      <c r="N7" s="35"/>
      <c r="O7" s="50"/>
      <c r="P7">
        <v>142</v>
      </c>
      <c r="Q7" t="s">
        <v>2497</v>
      </c>
    </row>
    <row r="8" spans="1:18" hidden="1">
      <c r="A8" s="29">
        <f>IF(C8="","",SUBTOTAL(103,$C$7:C8))</f>
        <v>0</v>
      </c>
      <c r="B8" s="37" t="s">
        <v>150</v>
      </c>
      <c r="C8" s="31" t="s">
        <v>141</v>
      </c>
      <c r="D8" s="30" t="s">
        <v>2009</v>
      </c>
      <c r="E8" s="31" t="s">
        <v>1978</v>
      </c>
      <c r="F8" s="30" t="s">
        <v>1998</v>
      </c>
      <c r="G8" s="32" t="s">
        <v>2124</v>
      </c>
      <c r="H8" s="32" t="s">
        <v>2142</v>
      </c>
      <c r="I8" s="41">
        <v>5.3</v>
      </c>
      <c r="J8" s="44" t="s">
        <v>140</v>
      </c>
      <c r="K8" s="36">
        <v>28000</v>
      </c>
      <c r="L8" s="56" t="s">
        <v>2434</v>
      </c>
      <c r="M8" s="41"/>
      <c r="N8" s="35"/>
      <c r="O8" s="50"/>
      <c r="P8">
        <v>143</v>
      </c>
      <c r="Q8" t="s">
        <v>2497</v>
      </c>
    </row>
    <row r="9" spans="1:18" hidden="1">
      <c r="A9" s="29">
        <f>IF(C9="","",SUBTOTAL(103,$C$7:C9))</f>
        <v>0</v>
      </c>
      <c r="B9" s="37" t="s">
        <v>150</v>
      </c>
      <c r="C9" s="31" t="s">
        <v>141</v>
      </c>
      <c r="D9" s="30" t="s">
        <v>26</v>
      </c>
      <c r="E9" s="31" t="s">
        <v>1978</v>
      </c>
      <c r="F9" s="30" t="s">
        <v>1999</v>
      </c>
      <c r="G9" s="32" t="s">
        <v>2125</v>
      </c>
      <c r="H9" s="32" t="s">
        <v>2142</v>
      </c>
      <c r="I9" s="41">
        <v>6.6</v>
      </c>
      <c r="J9" s="44" t="s">
        <v>140</v>
      </c>
      <c r="K9" s="36">
        <v>24900</v>
      </c>
      <c r="L9" s="56" t="s">
        <v>2435</v>
      </c>
      <c r="M9" s="41"/>
      <c r="N9" s="35"/>
      <c r="O9" s="50"/>
      <c r="P9">
        <v>144</v>
      </c>
      <c r="Q9" t="s">
        <v>2497</v>
      </c>
    </row>
    <row r="10" spans="1:18" hidden="1">
      <c r="A10" s="29">
        <f>IF(C10="","",SUBTOTAL(103,$C$7:C10))</f>
        <v>0</v>
      </c>
      <c r="B10" s="37" t="s">
        <v>150</v>
      </c>
      <c r="C10" s="31" t="s">
        <v>141</v>
      </c>
      <c r="D10" s="30" t="s">
        <v>26</v>
      </c>
      <c r="E10" s="31" t="s">
        <v>1978</v>
      </c>
      <c r="F10" s="30" t="s">
        <v>1999</v>
      </c>
      <c r="G10" s="32" t="s">
        <v>2126</v>
      </c>
      <c r="H10" s="32" t="s">
        <v>2142</v>
      </c>
      <c r="I10" s="41">
        <v>17.2</v>
      </c>
      <c r="J10" s="44" t="s">
        <v>140</v>
      </c>
      <c r="K10" s="36">
        <v>71200</v>
      </c>
      <c r="L10" s="56" t="s">
        <v>2436</v>
      </c>
      <c r="M10" s="41"/>
      <c r="N10" s="35"/>
      <c r="O10" s="50"/>
      <c r="P10">
        <v>145</v>
      </c>
      <c r="Q10" t="s">
        <v>2498</v>
      </c>
    </row>
    <row r="11" spans="1:18" hidden="1">
      <c r="A11" s="29">
        <f>IF(C11="","",SUBTOTAL(103,$C$7:C11))</f>
        <v>0</v>
      </c>
      <c r="B11" s="37" t="s">
        <v>150</v>
      </c>
      <c r="C11" s="31" t="s">
        <v>141</v>
      </c>
      <c r="D11" s="30" t="s">
        <v>17</v>
      </c>
      <c r="E11" s="31" t="s">
        <v>1978</v>
      </c>
      <c r="F11" s="30" t="s">
        <v>2000</v>
      </c>
      <c r="G11" s="32" t="s">
        <v>2127</v>
      </c>
      <c r="H11" s="32" t="s">
        <v>2142</v>
      </c>
      <c r="I11" s="41">
        <v>4.5</v>
      </c>
      <c r="J11" s="44" t="s">
        <v>140</v>
      </c>
      <c r="K11" s="36">
        <v>30400</v>
      </c>
      <c r="L11" s="56" t="s">
        <v>2437</v>
      </c>
      <c r="M11" s="41"/>
      <c r="N11" s="35"/>
      <c r="O11" s="50"/>
      <c r="P11">
        <v>146</v>
      </c>
      <c r="Q11" t="s">
        <v>2498</v>
      </c>
    </row>
    <row r="12" spans="1:18" hidden="1">
      <c r="A12" s="29">
        <f>IF(C12="","",SUBTOTAL(103,$C$7:C12))</f>
        <v>0</v>
      </c>
      <c r="B12" s="37" t="s">
        <v>150</v>
      </c>
      <c r="C12" s="31" t="s">
        <v>141</v>
      </c>
      <c r="D12" s="30" t="s">
        <v>17</v>
      </c>
      <c r="E12" s="31" t="s">
        <v>1978</v>
      </c>
      <c r="F12" s="30" t="s">
        <v>2000</v>
      </c>
      <c r="G12" s="32" t="s">
        <v>2128</v>
      </c>
      <c r="H12" s="32" t="s">
        <v>2143</v>
      </c>
      <c r="I12" s="41">
        <v>2.4</v>
      </c>
      <c r="J12" s="44" t="s">
        <v>140</v>
      </c>
      <c r="K12" s="36">
        <v>7700</v>
      </c>
      <c r="L12" s="56" t="s">
        <v>2438</v>
      </c>
      <c r="M12" s="41"/>
      <c r="N12" s="35"/>
      <c r="O12" s="50"/>
      <c r="P12">
        <v>147</v>
      </c>
      <c r="Q12" t="s">
        <v>2499</v>
      </c>
    </row>
    <row r="13" spans="1:18" hidden="1">
      <c r="A13" s="29">
        <f>IF(C13="","",SUBTOTAL(103,$C$7:C13))</f>
        <v>0</v>
      </c>
      <c r="B13" s="37" t="s">
        <v>150</v>
      </c>
      <c r="C13" s="31" t="s">
        <v>141</v>
      </c>
      <c r="D13" s="30" t="s">
        <v>39</v>
      </c>
      <c r="E13" s="31" t="s">
        <v>1978</v>
      </c>
      <c r="F13" s="30" t="s">
        <v>2001</v>
      </c>
      <c r="G13" s="32" t="s">
        <v>2129</v>
      </c>
      <c r="H13" s="32" t="s">
        <v>2143</v>
      </c>
      <c r="I13" s="41">
        <v>5.2</v>
      </c>
      <c r="J13" s="44" t="s">
        <v>140</v>
      </c>
      <c r="K13" s="36">
        <v>15300</v>
      </c>
      <c r="L13" s="56" t="s">
        <v>2439</v>
      </c>
      <c r="M13" s="41"/>
      <c r="N13" s="35"/>
      <c r="O13" s="50"/>
      <c r="P13">
        <v>148</v>
      </c>
      <c r="Q13" t="s">
        <v>2498</v>
      </c>
    </row>
    <row r="14" spans="1:18" hidden="1">
      <c r="A14" s="29">
        <f>IF(C14="","",SUBTOTAL(103,$C$7:C14))</f>
        <v>0</v>
      </c>
      <c r="B14" s="37" t="s">
        <v>150</v>
      </c>
      <c r="C14" s="31" t="s">
        <v>141</v>
      </c>
      <c r="D14" s="30" t="s">
        <v>2010</v>
      </c>
      <c r="E14" s="31" t="s">
        <v>1978</v>
      </c>
      <c r="F14" s="30" t="s">
        <v>2001</v>
      </c>
      <c r="G14" s="32" t="s">
        <v>2130</v>
      </c>
      <c r="H14" s="32" t="s">
        <v>2142</v>
      </c>
      <c r="I14" s="41">
        <v>7.6</v>
      </c>
      <c r="J14" s="44" t="s">
        <v>140</v>
      </c>
      <c r="K14" s="36">
        <v>25000</v>
      </c>
      <c r="L14" s="56" t="s">
        <v>2440</v>
      </c>
      <c r="M14" s="41"/>
      <c r="N14" s="35"/>
      <c r="O14" s="50"/>
      <c r="P14">
        <v>149</v>
      </c>
      <c r="Q14" t="s">
        <v>2498</v>
      </c>
    </row>
    <row r="15" spans="1:18" hidden="1">
      <c r="A15" s="29">
        <f>IF(C15="","",SUBTOTAL(103,$C$7:C15))</f>
        <v>0</v>
      </c>
      <c r="B15" s="37" t="s">
        <v>150</v>
      </c>
      <c r="C15" s="31" t="s">
        <v>141</v>
      </c>
      <c r="D15" s="30" t="s">
        <v>17</v>
      </c>
      <c r="E15" s="31" t="s">
        <v>1978</v>
      </c>
      <c r="F15" s="30" t="s">
        <v>2000</v>
      </c>
      <c r="G15" s="32" t="s">
        <v>2131</v>
      </c>
      <c r="H15" s="32" t="s">
        <v>289</v>
      </c>
      <c r="I15" s="41">
        <v>1</v>
      </c>
      <c r="J15" s="44" t="s">
        <v>2152</v>
      </c>
      <c r="K15" s="36" t="s">
        <v>2157</v>
      </c>
      <c r="L15" s="56" t="s">
        <v>2446</v>
      </c>
      <c r="M15" s="41"/>
      <c r="N15" s="35"/>
      <c r="O15" s="50"/>
      <c r="P15">
        <v>150</v>
      </c>
      <c r="Q15" t="s">
        <v>2500</v>
      </c>
    </row>
    <row r="16" spans="1:18" hidden="1">
      <c r="A16" s="29">
        <f>IF(C16="","",SUBTOTAL(103,$C$7:C16))</f>
        <v>0</v>
      </c>
      <c r="B16" s="37" t="s">
        <v>150</v>
      </c>
      <c r="C16" s="31" t="s">
        <v>141</v>
      </c>
      <c r="D16" s="30" t="s">
        <v>2011</v>
      </c>
      <c r="E16" s="31" t="s">
        <v>1978</v>
      </c>
      <c r="F16" s="30" t="s">
        <v>2001</v>
      </c>
      <c r="G16" s="32" t="s">
        <v>2132</v>
      </c>
      <c r="H16" s="32" t="s">
        <v>289</v>
      </c>
      <c r="I16" s="41">
        <v>1</v>
      </c>
      <c r="J16" s="44" t="s">
        <v>2152</v>
      </c>
      <c r="K16" s="36" t="s">
        <v>2157</v>
      </c>
      <c r="L16" s="56" t="s">
        <v>2446</v>
      </c>
      <c r="M16" s="41"/>
      <c r="N16" s="35"/>
      <c r="O16" s="50"/>
      <c r="P16">
        <v>151</v>
      </c>
      <c r="Q16" t="s">
        <v>2500</v>
      </c>
    </row>
    <row r="17" spans="1:17" hidden="1">
      <c r="A17" s="29">
        <f>IF(C17="","",SUBTOTAL(103,$C$7:C17))</f>
        <v>0</v>
      </c>
      <c r="B17" s="37" t="s">
        <v>150</v>
      </c>
      <c r="C17" s="31" t="s">
        <v>141</v>
      </c>
      <c r="D17" s="30" t="s">
        <v>2012</v>
      </c>
      <c r="E17" s="31" t="s">
        <v>1978</v>
      </c>
      <c r="F17" s="30" t="s">
        <v>2001</v>
      </c>
      <c r="G17" s="32" t="s">
        <v>2133</v>
      </c>
      <c r="H17" s="32" t="s">
        <v>289</v>
      </c>
      <c r="I17" s="41">
        <v>1</v>
      </c>
      <c r="J17" s="44" t="s">
        <v>2152</v>
      </c>
      <c r="K17" s="36" t="s">
        <v>2157</v>
      </c>
      <c r="L17" s="56" t="s">
        <v>2446</v>
      </c>
      <c r="M17" s="41"/>
      <c r="N17" s="35"/>
      <c r="O17" s="50"/>
      <c r="P17">
        <v>152</v>
      </c>
      <c r="Q17" t="s">
        <v>2500</v>
      </c>
    </row>
    <row r="18" spans="1:17" hidden="1">
      <c r="A18" s="29">
        <f>IF(C18="","",SUBTOTAL(103,$C$7:C18))</f>
        <v>0</v>
      </c>
      <c r="B18" s="37" t="s">
        <v>150</v>
      </c>
      <c r="C18" s="31" t="s">
        <v>141</v>
      </c>
      <c r="D18" s="30" t="s">
        <v>2013</v>
      </c>
      <c r="E18" s="31" t="s">
        <v>1978</v>
      </c>
      <c r="F18" s="30" t="s">
        <v>2001</v>
      </c>
      <c r="G18" s="32" t="s">
        <v>2134</v>
      </c>
      <c r="H18" s="32" t="s">
        <v>289</v>
      </c>
      <c r="I18" s="41">
        <v>1</v>
      </c>
      <c r="J18" s="44" t="s">
        <v>2152</v>
      </c>
      <c r="K18" s="36" t="s">
        <v>2157</v>
      </c>
      <c r="L18" s="56" t="s">
        <v>2446</v>
      </c>
      <c r="M18" s="41"/>
      <c r="N18" s="35"/>
      <c r="O18" s="50"/>
      <c r="P18">
        <v>153</v>
      </c>
      <c r="Q18" t="s">
        <v>2500</v>
      </c>
    </row>
    <row r="19" spans="1:17" hidden="1">
      <c r="A19" s="29">
        <f>IF(C19="","",SUBTOTAL(103,$C$7:C19))</f>
        <v>0</v>
      </c>
      <c r="B19" s="37" t="s">
        <v>150</v>
      </c>
      <c r="C19" s="31" t="s">
        <v>141</v>
      </c>
      <c r="D19" s="30" t="s">
        <v>2014</v>
      </c>
      <c r="E19" s="31" t="s">
        <v>1978</v>
      </c>
      <c r="F19" s="30" t="s">
        <v>2001</v>
      </c>
      <c r="G19" s="32" t="s">
        <v>61</v>
      </c>
      <c r="H19" s="32" t="s">
        <v>289</v>
      </c>
      <c r="I19" s="41">
        <v>1</v>
      </c>
      <c r="J19" s="44" t="s">
        <v>2152</v>
      </c>
      <c r="K19" s="36" t="s">
        <v>2157</v>
      </c>
      <c r="L19" s="56" t="s">
        <v>2446</v>
      </c>
      <c r="M19" s="41"/>
      <c r="N19" s="35">
        <v>41</v>
      </c>
      <c r="O19" s="50"/>
      <c r="P19">
        <v>154</v>
      </c>
      <c r="Q19" t="s">
        <v>2500</v>
      </c>
    </row>
    <row r="20" spans="1:17" hidden="1">
      <c r="A20" s="29">
        <f>IF(C20="","",SUBTOTAL(103,$C$7:C20))</f>
        <v>0</v>
      </c>
      <c r="B20" s="37" t="s">
        <v>150</v>
      </c>
      <c r="C20" s="31" t="s">
        <v>141</v>
      </c>
      <c r="D20" s="30" t="s">
        <v>2010</v>
      </c>
      <c r="E20" s="31" t="s">
        <v>1978</v>
      </c>
      <c r="F20" s="30" t="s">
        <v>2485</v>
      </c>
      <c r="G20" s="32" t="s">
        <v>2135</v>
      </c>
      <c r="H20" s="32" t="s">
        <v>289</v>
      </c>
      <c r="I20" s="41">
        <v>1</v>
      </c>
      <c r="J20" s="44" t="s">
        <v>2152</v>
      </c>
      <c r="K20" s="36" t="s">
        <v>2157</v>
      </c>
      <c r="L20" s="56" t="s">
        <v>2446</v>
      </c>
      <c r="M20" s="41"/>
      <c r="N20" s="35"/>
      <c r="O20" s="50"/>
      <c r="P20">
        <v>155</v>
      </c>
      <c r="Q20" t="s">
        <v>2500</v>
      </c>
    </row>
    <row r="21" spans="1:17" hidden="1">
      <c r="A21" s="29">
        <f>IF(C21="","",SUBTOTAL(103,$C$7:C21))</f>
        <v>0</v>
      </c>
      <c r="B21" s="37" t="s">
        <v>150</v>
      </c>
      <c r="C21" s="31" t="s">
        <v>141</v>
      </c>
      <c r="D21" s="30" t="s">
        <v>16</v>
      </c>
      <c r="E21" s="31" t="s">
        <v>1978</v>
      </c>
      <c r="F21" s="30" t="s">
        <v>2002</v>
      </c>
      <c r="G21" s="32" t="s">
        <v>2136</v>
      </c>
      <c r="H21" s="32" t="s">
        <v>289</v>
      </c>
      <c r="I21" s="41">
        <v>1</v>
      </c>
      <c r="J21" s="44" t="s">
        <v>2152</v>
      </c>
      <c r="K21" s="36" t="s">
        <v>2157</v>
      </c>
      <c r="L21" s="56" t="s">
        <v>2446</v>
      </c>
      <c r="M21" s="41"/>
      <c r="N21" s="35"/>
      <c r="O21" s="50"/>
      <c r="P21">
        <v>156</v>
      </c>
      <c r="Q21" t="s">
        <v>2500</v>
      </c>
    </row>
    <row r="22" spans="1:17" hidden="1">
      <c r="A22" s="29">
        <f>IF(C22="","",SUBTOTAL(103,$C$7:C22))</f>
        <v>0</v>
      </c>
      <c r="B22" s="37" t="s">
        <v>150</v>
      </c>
      <c r="C22" s="31" t="s">
        <v>141</v>
      </c>
      <c r="D22" s="30" t="s">
        <v>26</v>
      </c>
      <c r="E22" s="31" t="s">
        <v>1978</v>
      </c>
      <c r="F22" s="30" t="s">
        <v>2002</v>
      </c>
      <c r="G22" s="32" t="s">
        <v>227</v>
      </c>
      <c r="H22" s="32" t="s">
        <v>289</v>
      </c>
      <c r="I22" s="41">
        <v>1</v>
      </c>
      <c r="J22" s="44" t="s">
        <v>2152</v>
      </c>
      <c r="K22" s="36" t="s">
        <v>2157</v>
      </c>
      <c r="L22" s="56" t="s">
        <v>2446</v>
      </c>
      <c r="M22" s="41"/>
      <c r="N22" s="35"/>
      <c r="O22" s="50"/>
      <c r="P22">
        <v>157</v>
      </c>
      <c r="Q22" t="s">
        <v>2500</v>
      </c>
    </row>
    <row r="23" spans="1:17" hidden="1">
      <c r="A23" s="29">
        <f>IF(C23="","",SUBTOTAL(103,$C$7:C23))</f>
        <v>0</v>
      </c>
      <c r="B23" s="37" t="s">
        <v>150</v>
      </c>
      <c r="C23" s="31" t="s">
        <v>141</v>
      </c>
      <c r="D23" s="30" t="s">
        <v>2015</v>
      </c>
      <c r="E23" s="31" t="s">
        <v>1978</v>
      </c>
      <c r="F23" s="30" t="s">
        <v>2002</v>
      </c>
      <c r="G23" s="32" t="s">
        <v>2137</v>
      </c>
      <c r="H23" s="32" t="s">
        <v>289</v>
      </c>
      <c r="I23" s="41">
        <v>1</v>
      </c>
      <c r="J23" s="44" t="s">
        <v>2152</v>
      </c>
      <c r="K23" s="36" t="s">
        <v>2157</v>
      </c>
      <c r="L23" s="56" t="s">
        <v>2446</v>
      </c>
      <c r="M23" s="41"/>
      <c r="N23" s="35"/>
      <c r="O23" s="50"/>
      <c r="P23">
        <v>158</v>
      </c>
      <c r="Q23" t="s">
        <v>2500</v>
      </c>
    </row>
    <row r="24" spans="1:17" hidden="1">
      <c r="A24" s="29">
        <f>IF(C24="","",SUBTOTAL(103,$C$7:C24))</f>
        <v>0</v>
      </c>
      <c r="B24" s="37" t="s">
        <v>150</v>
      </c>
      <c r="C24" s="31" t="s">
        <v>141</v>
      </c>
      <c r="D24" s="30" t="s">
        <v>2015</v>
      </c>
      <c r="E24" s="31" t="s">
        <v>1978</v>
      </c>
      <c r="F24" s="30" t="s">
        <v>2002</v>
      </c>
      <c r="G24" s="32" t="s">
        <v>2138</v>
      </c>
      <c r="H24" s="32" t="s">
        <v>289</v>
      </c>
      <c r="I24" s="41">
        <v>1</v>
      </c>
      <c r="J24" s="44" t="s">
        <v>2152</v>
      </c>
      <c r="K24" s="36" t="s">
        <v>2157</v>
      </c>
      <c r="L24" s="56" t="s">
        <v>2446</v>
      </c>
      <c r="M24" s="41"/>
      <c r="N24" s="35"/>
      <c r="O24" s="50"/>
      <c r="P24">
        <v>159</v>
      </c>
      <c r="Q24" t="s">
        <v>2500</v>
      </c>
    </row>
    <row r="25" spans="1:17" hidden="1">
      <c r="A25" s="29">
        <f>IF(C25="","",SUBTOTAL(103,$C$7:C25))</f>
        <v>0</v>
      </c>
      <c r="B25" s="37" t="s">
        <v>150</v>
      </c>
      <c r="C25" s="31" t="s">
        <v>141</v>
      </c>
      <c r="D25" s="30" t="s">
        <v>5</v>
      </c>
      <c r="E25" s="31" t="s">
        <v>1978</v>
      </c>
      <c r="F25" s="30" t="s">
        <v>2003</v>
      </c>
      <c r="G25" s="32" t="s">
        <v>2047</v>
      </c>
      <c r="H25" s="32" t="s">
        <v>289</v>
      </c>
      <c r="I25" s="41">
        <v>1</v>
      </c>
      <c r="J25" s="44" t="s">
        <v>2152</v>
      </c>
      <c r="K25" s="36" t="s">
        <v>2157</v>
      </c>
      <c r="L25" s="56" t="s">
        <v>2446</v>
      </c>
      <c r="M25" s="41"/>
      <c r="N25" s="35"/>
      <c r="O25" s="50"/>
      <c r="P25">
        <v>160</v>
      </c>
      <c r="Q25" t="s">
        <v>2500</v>
      </c>
    </row>
    <row r="26" spans="1:17" hidden="1">
      <c r="A26" s="29">
        <f>IF(C26="","",SUBTOTAL(103,$C$7:C26))</f>
        <v>0</v>
      </c>
      <c r="B26" s="37" t="s">
        <v>150</v>
      </c>
      <c r="C26" s="31" t="s">
        <v>141</v>
      </c>
      <c r="D26" s="30" t="s">
        <v>17</v>
      </c>
      <c r="E26" s="31" t="s">
        <v>1978</v>
      </c>
      <c r="F26" s="30" t="s">
        <v>2001</v>
      </c>
      <c r="G26" s="32" t="s">
        <v>2139</v>
      </c>
      <c r="H26" s="32" t="s">
        <v>2151</v>
      </c>
      <c r="I26" s="41">
        <v>0.9</v>
      </c>
      <c r="J26" s="44" t="s">
        <v>140</v>
      </c>
      <c r="K26" s="36">
        <v>1200</v>
      </c>
      <c r="L26" s="56" t="s">
        <v>2442</v>
      </c>
      <c r="M26" s="41"/>
      <c r="N26" s="35"/>
      <c r="O26" s="50"/>
      <c r="P26">
        <v>161</v>
      </c>
      <c r="Q26" t="s">
        <v>2501</v>
      </c>
    </row>
    <row r="27" spans="1:17" hidden="1">
      <c r="A27" s="29">
        <f>IF(C27="","",SUBTOTAL(103,$C$7:C27))</f>
        <v>0</v>
      </c>
      <c r="B27" s="37" t="s">
        <v>150</v>
      </c>
      <c r="C27" s="31" t="s">
        <v>141</v>
      </c>
      <c r="D27" s="30" t="s">
        <v>4</v>
      </c>
      <c r="E27" s="31" t="s">
        <v>1978</v>
      </c>
      <c r="F27" s="30" t="s">
        <v>2001</v>
      </c>
      <c r="G27" s="32" t="s">
        <v>2140</v>
      </c>
      <c r="H27" s="32" t="s">
        <v>2151</v>
      </c>
      <c r="I27" s="41">
        <v>2</v>
      </c>
      <c r="J27" s="44" t="s">
        <v>140</v>
      </c>
      <c r="K27" s="36">
        <v>2600</v>
      </c>
      <c r="L27" s="56" t="s">
        <v>2441</v>
      </c>
      <c r="M27" s="41"/>
      <c r="N27" s="35"/>
      <c r="O27" s="50"/>
      <c r="P27">
        <v>162</v>
      </c>
      <c r="Q27" t="s">
        <v>2501</v>
      </c>
    </row>
    <row r="28" spans="1:17" hidden="1">
      <c r="A28" s="29">
        <f>IF(C28="","",SUBTOTAL(103,$C$7:C28))</f>
        <v>0</v>
      </c>
      <c r="B28" s="37" t="s">
        <v>150</v>
      </c>
      <c r="C28" s="31" t="s">
        <v>141</v>
      </c>
      <c r="D28" s="30" t="s">
        <v>16</v>
      </c>
      <c r="E28" s="31" t="s">
        <v>1978</v>
      </c>
      <c r="F28" s="30" t="s">
        <v>1999</v>
      </c>
      <c r="G28" s="32" t="s">
        <v>2141</v>
      </c>
      <c r="H28" s="32" t="s">
        <v>2141</v>
      </c>
      <c r="I28" s="42" t="s">
        <v>2153</v>
      </c>
      <c r="J28" s="45" t="s">
        <v>2154</v>
      </c>
      <c r="K28" s="36" t="s">
        <v>2157</v>
      </c>
      <c r="L28" s="56" t="s">
        <v>2477</v>
      </c>
      <c r="M28" s="41"/>
      <c r="N28" s="35"/>
      <c r="O28" s="50"/>
      <c r="P28">
        <v>163</v>
      </c>
      <c r="Q28" t="s">
        <v>2501</v>
      </c>
    </row>
    <row r="29" spans="1:17" hidden="1">
      <c r="A29" s="29">
        <f>IF(C29="","",SUBTOTAL(103,$C$7:C29))</f>
        <v>0</v>
      </c>
      <c r="B29" s="37" t="s">
        <v>150</v>
      </c>
      <c r="C29" s="31" t="s">
        <v>141</v>
      </c>
      <c r="D29" s="30" t="s">
        <v>26</v>
      </c>
      <c r="E29" s="31" t="s">
        <v>1978</v>
      </c>
      <c r="F29" s="30" t="s">
        <v>1999</v>
      </c>
      <c r="G29" s="32" t="s">
        <v>2141</v>
      </c>
      <c r="H29" s="32" t="s">
        <v>2141</v>
      </c>
      <c r="I29" s="42" t="s">
        <v>2153</v>
      </c>
      <c r="J29" s="45" t="s">
        <v>2154</v>
      </c>
      <c r="K29" s="36" t="s">
        <v>2157</v>
      </c>
      <c r="L29" s="56" t="s">
        <v>2477</v>
      </c>
      <c r="M29" s="41"/>
      <c r="N29" s="35"/>
      <c r="O29" s="50"/>
      <c r="P29">
        <v>164</v>
      </c>
      <c r="Q29" t="s">
        <v>2501</v>
      </c>
    </row>
    <row r="30" spans="1:17" ht="40.5" hidden="1">
      <c r="A30" s="29">
        <f>IF(C30="","",SUBTOTAL(103,$C7:C$30))</f>
        <v>0</v>
      </c>
      <c r="B30" s="37" t="s">
        <v>150</v>
      </c>
      <c r="C30" s="31" t="s">
        <v>141</v>
      </c>
      <c r="D30" s="121" t="s">
        <v>2602</v>
      </c>
      <c r="E30" s="31" t="s">
        <v>1977</v>
      </c>
      <c r="F30" s="30" t="s">
        <v>1979</v>
      </c>
      <c r="G30" s="32" t="s">
        <v>64</v>
      </c>
      <c r="H30" s="32" t="s">
        <v>2142</v>
      </c>
      <c r="I30" s="41">
        <f>3.9+I31+I32</f>
        <v>10.5</v>
      </c>
      <c r="J30" s="44" t="s">
        <v>140</v>
      </c>
      <c r="K30" s="34">
        <f>4213+K31+K32</f>
        <v>6713</v>
      </c>
      <c r="L30" s="56" t="s">
        <v>2477</v>
      </c>
      <c r="M30" s="195"/>
      <c r="N30" s="35"/>
      <c r="O30" s="50"/>
      <c r="P30">
        <v>1</v>
      </c>
    </row>
    <row r="31" spans="1:17" hidden="1">
      <c r="A31" s="29">
        <f>IF(C31="","",SUBTOTAL(103,$C$7:C31))</f>
        <v>0</v>
      </c>
      <c r="B31" s="37" t="s">
        <v>150</v>
      </c>
      <c r="C31" s="31" t="s">
        <v>141</v>
      </c>
      <c r="D31" s="32" t="s">
        <v>5</v>
      </c>
      <c r="E31" s="31" t="s">
        <v>1977</v>
      </c>
      <c r="F31" s="30" t="s">
        <v>1979</v>
      </c>
      <c r="G31" s="32" t="s">
        <v>64</v>
      </c>
      <c r="H31" s="32" t="s">
        <v>2142</v>
      </c>
      <c r="I31" s="41">
        <v>3.9</v>
      </c>
      <c r="J31" s="44" t="s">
        <v>140</v>
      </c>
      <c r="K31" s="34">
        <v>100</v>
      </c>
      <c r="L31" s="56" t="s">
        <v>2478</v>
      </c>
      <c r="M31" s="195"/>
      <c r="N31" s="35"/>
      <c r="O31" s="50"/>
      <c r="P31">
        <v>2</v>
      </c>
      <c r="Q31" s="105" t="s">
        <v>2605</v>
      </c>
    </row>
    <row r="32" spans="1:17" hidden="1">
      <c r="A32" s="29">
        <f>IF(C32="","",SUBTOTAL(103,$C$7:C32))</f>
        <v>0</v>
      </c>
      <c r="B32" s="37" t="s">
        <v>150</v>
      </c>
      <c r="C32" s="31" t="s">
        <v>141</v>
      </c>
      <c r="D32" s="32" t="s">
        <v>2004</v>
      </c>
      <c r="E32" s="31" t="s">
        <v>1977</v>
      </c>
      <c r="F32" s="30" t="s">
        <v>1979</v>
      </c>
      <c r="G32" s="32" t="s">
        <v>64</v>
      </c>
      <c r="H32" s="32" t="s">
        <v>2142</v>
      </c>
      <c r="I32" s="41">
        <v>2.7</v>
      </c>
      <c r="J32" s="44" t="s">
        <v>140</v>
      </c>
      <c r="K32" s="34">
        <v>2400</v>
      </c>
      <c r="L32" s="56" t="s">
        <v>2478</v>
      </c>
      <c r="M32" s="195"/>
      <c r="N32" s="35"/>
      <c r="O32" s="50"/>
      <c r="P32">
        <v>3</v>
      </c>
      <c r="Q32" s="105" t="s">
        <v>2605</v>
      </c>
    </row>
    <row r="33" spans="1:18" hidden="1">
      <c r="A33" s="29">
        <f>IF(C33="","",SUBTOTAL(103,$C$7:C33))</f>
        <v>0</v>
      </c>
      <c r="B33" s="37" t="s">
        <v>150</v>
      </c>
      <c r="C33" s="31" t="s">
        <v>141</v>
      </c>
      <c r="D33" s="30" t="s">
        <v>2004</v>
      </c>
      <c r="E33" s="31" t="s">
        <v>1977</v>
      </c>
      <c r="F33" s="30" t="s">
        <v>1979</v>
      </c>
      <c r="G33" s="32" t="s">
        <v>2753</v>
      </c>
      <c r="H33" s="32" t="s">
        <v>2142</v>
      </c>
      <c r="I33" s="41">
        <v>3.6</v>
      </c>
      <c r="J33" s="44" t="s">
        <v>140</v>
      </c>
      <c r="K33" s="34">
        <v>517</v>
      </c>
      <c r="L33" s="56" t="s">
        <v>2477</v>
      </c>
      <c r="M33" s="195"/>
      <c r="N33" s="35"/>
      <c r="O33" s="50"/>
      <c r="P33">
        <v>4</v>
      </c>
    </row>
    <row r="34" spans="1:18" hidden="1">
      <c r="A34" s="29">
        <f>IF(C34="","",SUBTOTAL(103,$C$7:C34))</f>
        <v>0</v>
      </c>
      <c r="B34" s="37" t="s">
        <v>150</v>
      </c>
      <c r="C34" s="31" t="s">
        <v>141</v>
      </c>
      <c r="D34" s="30" t="s">
        <v>2004</v>
      </c>
      <c r="E34" s="31" t="s">
        <v>1977</v>
      </c>
      <c r="F34" s="30" t="s">
        <v>1979</v>
      </c>
      <c r="G34" s="32" t="s">
        <v>2016</v>
      </c>
      <c r="H34" s="32" t="s">
        <v>2142</v>
      </c>
      <c r="I34" s="41">
        <v>6.4</v>
      </c>
      <c r="J34" s="44" t="s">
        <v>140</v>
      </c>
      <c r="K34" s="34">
        <v>8400</v>
      </c>
      <c r="L34" s="56" t="s">
        <v>2477</v>
      </c>
      <c r="M34" s="195"/>
      <c r="N34" s="35"/>
      <c r="O34" s="50"/>
      <c r="P34">
        <v>5</v>
      </c>
      <c r="Q34" s="105" t="s">
        <v>2595</v>
      </c>
      <c r="R34" t="s">
        <v>147</v>
      </c>
    </row>
    <row r="35" spans="1:18" hidden="1">
      <c r="A35" s="29">
        <f>IF(C35="","",SUBTOTAL(103,$C$7:C35))</f>
        <v>0</v>
      </c>
      <c r="B35" s="37" t="s">
        <v>150</v>
      </c>
      <c r="C35" s="31" t="s">
        <v>141</v>
      </c>
      <c r="D35" s="30" t="s">
        <v>4</v>
      </c>
      <c r="E35" s="31" t="s">
        <v>1977</v>
      </c>
      <c r="F35" s="30" t="s">
        <v>1980</v>
      </c>
      <c r="G35" s="32" t="s">
        <v>65</v>
      </c>
      <c r="H35" s="32" t="s">
        <v>2142</v>
      </c>
      <c r="I35" s="41">
        <v>4.2</v>
      </c>
      <c r="J35" s="44" t="s">
        <v>140</v>
      </c>
      <c r="K35" s="34">
        <v>31700</v>
      </c>
      <c r="L35" s="56" t="s">
        <v>2477</v>
      </c>
      <c r="M35" s="195"/>
      <c r="N35" s="35"/>
      <c r="O35" s="50"/>
      <c r="P35">
        <v>6</v>
      </c>
    </row>
    <row r="36" spans="1:18" hidden="1">
      <c r="A36" s="29">
        <f>IF(C36="","",SUBTOTAL(103,$C$7:C36))</f>
        <v>0</v>
      </c>
      <c r="B36" s="37" t="s">
        <v>150</v>
      </c>
      <c r="C36" s="31" t="s">
        <v>141</v>
      </c>
      <c r="D36" s="30" t="s">
        <v>4</v>
      </c>
      <c r="E36" s="31" t="s">
        <v>1977</v>
      </c>
      <c r="F36" s="30" t="s">
        <v>1455</v>
      </c>
      <c r="G36" s="32" t="s">
        <v>2017</v>
      </c>
      <c r="H36" s="32" t="s">
        <v>2142</v>
      </c>
      <c r="I36" s="41">
        <v>2</v>
      </c>
      <c r="J36" s="44" t="s">
        <v>140</v>
      </c>
      <c r="K36" s="34">
        <v>973</v>
      </c>
      <c r="L36" s="56" t="s">
        <v>2477</v>
      </c>
      <c r="M36" s="195"/>
      <c r="N36" s="35"/>
      <c r="O36" s="50"/>
      <c r="P36">
        <v>7</v>
      </c>
    </row>
    <row r="37" spans="1:18" hidden="1">
      <c r="A37" s="29">
        <f>IF(C37="","",SUBTOTAL(103,$C$7:C37))</f>
        <v>0</v>
      </c>
      <c r="B37" s="37" t="s">
        <v>150</v>
      </c>
      <c r="C37" s="31" t="s">
        <v>141</v>
      </c>
      <c r="D37" s="30" t="s">
        <v>2005</v>
      </c>
      <c r="E37" s="31" t="s">
        <v>1977</v>
      </c>
      <c r="F37" s="30" t="s">
        <v>1456</v>
      </c>
      <c r="G37" s="32" t="s">
        <v>2018</v>
      </c>
      <c r="H37" s="32" t="s">
        <v>2142</v>
      </c>
      <c r="I37" s="41">
        <v>1</v>
      </c>
      <c r="J37" s="44" t="s">
        <v>140</v>
      </c>
      <c r="K37" s="34">
        <v>3020</v>
      </c>
      <c r="L37" s="56" t="s">
        <v>2477</v>
      </c>
      <c r="M37" s="195"/>
      <c r="N37" s="35"/>
      <c r="O37" s="50"/>
      <c r="P37">
        <v>8</v>
      </c>
    </row>
    <row r="38" spans="1:18" hidden="1">
      <c r="A38" s="29">
        <f>IF(C38="","",SUBTOTAL(103,$C$7:C38))</f>
        <v>0</v>
      </c>
      <c r="B38" s="37" t="s">
        <v>150</v>
      </c>
      <c r="C38" s="31" t="s">
        <v>141</v>
      </c>
      <c r="D38" s="30" t="s">
        <v>4</v>
      </c>
      <c r="E38" s="31" t="s">
        <v>1977</v>
      </c>
      <c r="F38" s="30" t="s">
        <v>298</v>
      </c>
      <c r="G38" s="32" t="s">
        <v>2019</v>
      </c>
      <c r="H38" s="32" t="s">
        <v>2143</v>
      </c>
      <c r="I38" s="41">
        <v>0.4</v>
      </c>
      <c r="J38" s="44" t="s">
        <v>140</v>
      </c>
      <c r="K38" s="34">
        <v>755</v>
      </c>
      <c r="L38" s="56" t="s">
        <v>2477</v>
      </c>
      <c r="M38" s="195"/>
      <c r="N38" s="35"/>
      <c r="O38" s="50"/>
      <c r="P38">
        <v>9</v>
      </c>
    </row>
    <row r="39" spans="1:18" hidden="1">
      <c r="A39" s="29">
        <f>IF(C39="","",SUBTOTAL(103,$C$7:C39))</f>
        <v>0</v>
      </c>
      <c r="B39" s="37" t="s">
        <v>150</v>
      </c>
      <c r="C39" s="31" t="s">
        <v>141</v>
      </c>
      <c r="D39" s="30" t="s">
        <v>26</v>
      </c>
      <c r="E39" s="31" t="s">
        <v>1977</v>
      </c>
      <c r="F39" s="30" t="s">
        <v>1451</v>
      </c>
      <c r="G39" s="32" t="s">
        <v>66</v>
      </c>
      <c r="H39" s="32" t="s">
        <v>2144</v>
      </c>
      <c r="I39" s="41">
        <v>4.4000000000000004</v>
      </c>
      <c r="J39" s="44" t="s">
        <v>140</v>
      </c>
      <c r="K39" s="34">
        <v>3446</v>
      </c>
      <c r="L39" s="56" t="s">
        <v>2477</v>
      </c>
      <c r="M39" s="195"/>
      <c r="N39" s="35"/>
      <c r="O39" s="50"/>
      <c r="P39">
        <v>10</v>
      </c>
      <c r="Q39" t="s">
        <v>2447</v>
      </c>
    </row>
    <row r="40" spans="1:18" hidden="1">
      <c r="A40" s="29">
        <f>IF(C40="","",SUBTOTAL(103,$C$7:C40))</f>
        <v>0</v>
      </c>
      <c r="B40" s="37" t="s">
        <v>150</v>
      </c>
      <c r="C40" s="31" t="s">
        <v>141</v>
      </c>
      <c r="D40" s="30" t="s">
        <v>26</v>
      </c>
      <c r="E40" s="31" t="s">
        <v>1977</v>
      </c>
      <c r="F40" s="30" t="s">
        <v>1451</v>
      </c>
      <c r="G40" s="32" t="s">
        <v>2020</v>
      </c>
      <c r="H40" s="32" t="s">
        <v>2143</v>
      </c>
      <c r="I40" s="41">
        <v>0.5</v>
      </c>
      <c r="J40" s="44" t="s">
        <v>140</v>
      </c>
      <c r="K40" s="34">
        <v>200</v>
      </c>
      <c r="L40" s="56" t="s">
        <v>2477</v>
      </c>
      <c r="M40" s="195"/>
      <c r="N40" s="35"/>
      <c r="O40" s="50"/>
      <c r="P40">
        <v>11</v>
      </c>
      <c r="Q40" s="105" t="s">
        <v>2595</v>
      </c>
      <c r="R40" t="s">
        <v>147</v>
      </c>
    </row>
    <row r="41" spans="1:18" hidden="1">
      <c r="A41" s="29">
        <f>IF(C41="","",SUBTOTAL(103,$C$7:C41))</f>
        <v>0</v>
      </c>
      <c r="B41" s="37" t="s">
        <v>150</v>
      </c>
      <c r="C41" s="31" t="s">
        <v>141</v>
      </c>
      <c r="D41" s="30" t="s">
        <v>26</v>
      </c>
      <c r="E41" s="31" t="s">
        <v>1977</v>
      </c>
      <c r="F41" s="30" t="s">
        <v>1981</v>
      </c>
      <c r="G41" s="32" t="s">
        <v>2021</v>
      </c>
      <c r="H41" s="32" t="s">
        <v>2143</v>
      </c>
      <c r="I41" s="41">
        <v>0.7</v>
      </c>
      <c r="J41" s="44" t="s">
        <v>140</v>
      </c>
      <c r="K41" s="34">
        <v>200</v>
      </c>
      <c r="L41" s="56" t="s">
        <v>2477</v>
      </c>
      <c r="M41" s="195"/>
      <c r="N41" s="35"/>
      <c r="O41" s="50"/>
      <c r="P41">
        <v>12</v>
      </c>
      <c r="Q41" s="105" t="s">
        <v>2595</v>
      </c>
      <c r="R41" t="s">
        <v>147</v>
      </c>
    </row>
    <row r="42" spans="1:18" hidden="1">
      <c r="A42" s="29">
        <f>IF(C42="","",SUBTOTAL(103,$C$7:C42))</f>
        <v>0</v>
      </c>
      <c r="B42" s="37" t="s">
        <v>150</v>
      </c>
      <c r="C42" s="31" t="s">
        <v>141</v>
      </c>
      <c r="D42" s="30" t="s">
        <v>2006</v>
      </c>
      <c r="E42" s="31" t="s">
        <v>1977</v>
      </c>
      <c r="F42" s="30" t="s">
        <v>1982</v>
      </c>
      <c r="G42" s="32" t="s">
        <v>2022</v>
      </c>
      <c r="H42" s="32" t="s">
        <v>2143</v>
      </c>
      <c r="I42" s="41">
        <v>0.8</v>
      </c>
      <c r="J42" s="44" t="s">
        <v>140</v>
      </c>
      <c r="K42" s="34">
        <v>60</v>
      </c>
      <c r="L42" s="56" t="s">
        <v>2478</v>
      </c>
      <c r="M42" s="195"/>
      <c r="N42" s="35"/>
      <c r="O42" s="50"/>
      <c r="P42">
        <v>13</v>
      </c>
    </row>
    <row r="43" spans="1:18" hidden="1">
      <c r="A43" s="29">
        <f>IF(C43="","",SUBTOTAL(103,$C$7:C43))</f>
        <v>0</v>
      </c>
      <c r="B43" s="37" t="s">
        <v>150</v>
      </c>
      <c r="C43" s="31" t="s">
        <v>141</v>
      </c>
      <c r="D43" s="30" t="s">
        <v>2007</v>
      </c>
      <c r="E43" s="31" t="s">
        <v>1977</v>
      </c>
      <c r="F43" s="30" t="s">
        <v>1983</v>
      </c>
      <c r="G43" s="32" t="s">
        <v>2023</v>
      </c>
      <c r="H43" s="32" t="s">
        <v>2143</v>
      </c>
      <c r="I43" s="41">
        <v>0.6</v>
      </c>
      <c r="J43" s="44" t="s">
        <v>140</v>
      </c>
      <c r="K43" s="34">
        <v>101</v>
      </c>
      <c r="L43" s="56" t="s">
        <v>2478</v>
      </c>
      <c r="M43" s="195"/>
      <c r="N43" s="35"/>
      <c r="O43" s="50"/>
      <c r="P43">
        <v>14</v>
      </c>
    </row>
    <row r="44" spans="1:18" hidden="1">
      <c r="A44" s="29">
        <f>IF(C44="","",SUBTOTAL(103,$C$7:C44))</f>
        <v>0</v>
      </c>
      <c r="B44" s="37" t="s">
        <v>150</v>
      </c>
      <c r="C44" s="31" t="s">
        <v>141</v>
      </c>
      <c r="D44" s="30" t="s">
        <v>148</v>
      </c>
      <c r="E44" s="31" t="s">
        <v>1977</v>
      </c>
      <c r="F44" s="30" t="s">
        <v>1452</v>
      </c>
      <c r="G44" s="32" t="s">
        <v>2024</v>
      </c>
      <c r="H44" s="32" t="s">
        <v>2145</v>
      </c>
      <c r="I44" s="41">
        <v>1.02</v>
      </c>
      <c r="J44" s="44" t="s">
        <v>140</v>
      </c>
      <c r="K44" s="34">
        <v>80</v>
      </c>
      <c r="L44" s="56" t="s">
        <v>2477</v>
      </c>
      <c r="M44" s="195"/>
      <c r="N44" s="35"/>
      <c r="O44" s="50"/>
      <c r="P44">
        <v>15</v>
      </c>
    </row>
    <row r="45" spans="1:18" hidden="1">
      <c r="A45" s="29">
        <f>IF(C45="","",SUBTOTAL(103,$C$7:C45))</f>
        <v>0</v>
      </c>
      <c r="B45" s="37" t="s">
        <v>150</v>
      </c>
      <c r="C45" s="31" t="s">
        <v>141</v>
      </c>
      <c r="D45" s="30" t="s">
        <v>27</v>
      </c>
      <c r="E45" s="31" t="s">
        <v>1977</v>
      </c>
      <c r="F45" s="30" t="s">
        <v>401</v>
      </c>
      <c r="G45" s="32" t="s">
        <v>2025</v>
      </c>
      <c r="H45" s="32" t="s">
        <v>2142</v>
      </c>
      <c r="I45" s="41">
        <v>2.56</v>
      </c>
      <c r="J45" s="44" t="s">
        <v>140</v>
      </c>
      <c r="K45" s="34">
        <v>1015</v>
      </c>
      <c r="L45" s="56" t="s">
        <v>2477</v>
      </c>
      <c r="M45" s="195"/>
      <c r="N45" s="35"/>
      <c r="O45" s="50"/>
      <c r="P45">
        <v>16</v>
      </c>
    </row>
    <row r="46" spans="1:18" hidden="1">
      <c r="A46" s="29">
        <f>IF(C46="","",SUBTOTAL(103,$C$7:C46))</f>
        <v>0</v>
      </c>
      <c r="B46" s="37" t="s">
        <v>150</v>
      </c>
      <c r="C46" s="31" t="s">
        <v>141</v>
      </c>
      <c r="D46" s="30" t="s">
        <v>148</v>
      </c>
      <c r="E46" s="31" t="s">
        <v>1977</v>
      </c>
      <c r="F46" s="30" t="s">
        <v>402</v>
      </c>
      <c r="G46" s="32" t="s">
        <v>2026</v>
      </c>
      <c r="H46" s="32" t="s">
        <v>2142</v>
      </c>
      <c r="I46" s="41">
        <v>6</v>
      </c>
      <c r="J46" s="44" t="s">
        <v>140</v>
      </c>
      <c r="K46" s="34">
        <v>410</v>
      </c>
      <c r="L46" s="56" t="s">
        <v>2477</v>
      </c>
      <c r="M46" s="195"/>
      <c r="N46" s="35"/>
      <c r="O46" s="50"/>
      <c r="P46">
        <v>17</v>
      </c>
    </row>
    <row r="47" spans="1:18" hidden="1">
      <c r="A47" s="29">
        <f>IF(C47="","",SUBTOTAL(103,$C$7:C47))</f>
        <v>0</v>
      </c>
      <c r="B47" s="37" t="s">
        <v>150</v>
      </c>
      <c r="C47" s="31" t="s">
        <v>141</v>
      </c>
      <c r="D47" s="30" t="s">
        <v>27</v>
      </c>
      <c r="E47" s="31" t="s">
        <v>1977</v>
      </c>
      <c r="F47" s="30" t="s">
        <v>336</v>
      </c>
      <c r="G47" s="32" t="s">
        <v>2027</v>
      </c>
      <c r="H47" s="32" t="s">
        <v>2142</v>
      </c>
      <c r="I47" s="41">
        <v>1.2</v>
      </c>
      <c r="J47" s="44" t="s">
        <v>140</v>
      </c>
      <c r="K47" s="34">
        <v>110</v>
      </c>
      <c r="L47" s="56" t="s">
        <v>2477</v>
      </c>
      <c r="M47" s="195"/>
      <c r="N47" s="35"/>
      <c r="O47" s="50"/>
      <c r="P47">
        <v>18</v>
      </c>
    </row>
    <row r="48" spans="1:18" hidden="1">
      <c r="A48" s="29">
        <f>IF(C48="","",SUBTOTAL(103,$C$7:C48))</f>
        <v>0</v>
      </c>
      <c r="B48" s="37" t="s">
        <v>150</v>
      </c>
      <c r="C48" s="31" t="s">
        <v>141</v>
      </c>
      <c r="D48" s="30" t="s">
        <v>27</v>
      </c>
      <c r="E48" s="31" t="s">
        <v>1977</v>
      </c>
      <c r="F48" s="30" t="s">
        <v>1984</v>
      </c>
      <c r="G48" s="32" t="s">
        <v>2028</v>
      </c>
      <c r="H48" s="32" t="s">
        <v>2142</v>
      </c>
      <c r="I48" s="41">
        <v>0.53</v>
      </c>
      <c r="J48" s="44" t="s">
        <v>140</v>
      </c>
      <c r="K48" s="34">
        <v>50</v>
      </c>
      <c r="L48" s="56" t="s">
        <v>2478</v>
      </c>
      <c r="M48" s="195"/>
      <c r="N48" s="35"/>
      <c r="O48" s="50"/>
      <c r="P48">
        <v>19</v>
      </c>
    </row>
    <row r="49" spans="1:18" hidden="1">
      <c r="A49" s="29">
        <f>IF(C49="","",SUBTOTAL(103,$C$7:C49))</f>
        <v>0</v>
      </c>
      <c r="B49" s="37" t="s">
        <v>150</v>
      </c>
      <c r="C49" s="31" t="s">
        <v>141</v>
      </c>
      <c r="D49" s="30" t="s">
        <v>27</v>
      </c>
      <c r="E49" s="31" t="s">
        <v>1977</v>
      </c>
      <c r="F49" s="30" t="s">
        <v>337</v>
      </c>
      <c r="G49" s="32" t="s">
        <v>2029</v>
      </c>
      <c r="H49" s="32" t="s">
        <v>2145</v>
      </c>
      <c r="I49" s="41">
        <v>0.8</v>
      </c>
      <c r="J49" s="44" t="s">
        <v>140</v>
      </c>
      <c r="K49" s="34">
        <v>634</v>
      </c>
      <c r="L49" s="56" t="s">
        <v>2477</v>
      </c>
      <c r="M49" s="195"/>
      <c r="N49" s="35"/>
      <c r="O49" s="50"/>
      <c r="P49">
        <v>20</v>
      </c>
    </row>
    <row r="50" spans="1:18" hidden="1">
      <c r="A50" s="29">
        <f>IF(C50="","",SUBTOTAL(103,$C$7:C50))</f>
        <v>0</v>
      </c>
      <c r="B50" s="37" t="s">
        <v>150</v>
      </c>
      <c r="C50" s="31" t="s">
        <v>141</v>
      </c>
      <c r="D50" s="30" t="s">
        <v>27</v>
      </c>
      <c r="E50" s="31" t="s">
        <v>1977</v>
      </c>
      <c r="F50" s="30" t="s">
        <v>403</v>
      </c>
      <c r="G50" s="32" t="s">
        <v>2030</v>
      </c>
      <c r="H50" s="32" t="s">
        <v>2142</v>
      </c>
      <c r="I50" s="41">
        <v>2.2999999999999998</v>
      </c>
      <c r="J50" s="44" t="s">
        <v>140</v>
      </c>
      <c r="K50" s="34">
        <v>965</v>
      </c>
      <c r="L50" s="56" t="s">
        <v>2477</v>
      </c>
      <c r="M50" s="195"/>
      <c r="N50" s="35"/>
      <c r="O50" s="50"/>
      <c r="P50">
        <v>21</v>
      </c>
    </row>
    <row r="51" spans="1:18" hidden="1">
      <c r="A51" s="29">
        <f>IF(C51="","",SUBTOTAL(103,$C$7:C51))</f>
        <v>0</v>
      </c>
      <c r="B51" s="37" t="s">
        <v>150</v>
      </c>
      <c r="C51" s="31" t="s">
        <v>141</v>
      </c>
      <c r="D51" s="30" t="s">
        <v>27</v>
      </c>
      <c r="E51" s="31" t="s">
        <v>1977</v>
      </c>
      <c r="F51" s="30" t="s">
        <v>1982</v>
      </c>
      <c r="G51" s="32" t="s">
        <v>2031</v>
      </c>
      <c r="H51" s="32" t="s">
        <v>2143</v>
      </c>
      <c r="I51" s="41">
        <v>0.5</v>
      </c>
      <c r="J51" s="44" t="s">
        <v>140</v>
      </c>
      <c r="K51" s="34">
        <v>360</v>
      </c>
      <c r="L51" s="56" t="s">
        <v>2477</v>
      </c>
      <c r="M51" s="195"/>
      <c r="N51" s="35"/>
      <c r="O51" s="50"/>
      <c r="P51">
        <v>22</v>
      </c>
      <c r="Q51" s="105" t="s">
        <v>2595</v>
      </c>
      <c r="R51" t="s">
        <v>147</v>
      </c>
    </row>
    <row r="52" spans="1:18" hidden="1">
      <c r="A52" s="29">
        <f>IF(C52="","",SUBTOTAL(103,$C$7:C52))</f>
        <v>0</v>
      </c>
      <c r="B52" s="37" t="s">
        <v>150</v>
      </c>
      <c r="C52" s="31" t="s">
        <v>141</v>
      </c>
      <c r="D52" s="30" t="s">
        <v>148</v>
      </c>
      <c r="E52" s="31" t="s">
        <v>1977</v>
      </c>
      <c r="F52" s="30" t="s">
        <v>421</v>
      </c>
      <c r="G52" s="32" t="s">
        <v>2032</v>
      </c>
      <c r="H52" s="32" t="s">
        <v>2143</v>
      </c>
      <c r="I52" s="41">
        <v>0.5</v>
      </c>
      <c r="J52" s="44" t="s">
        <v>140</v>
      </c>
      <c r="K52" s="34">
        <v>110</v>
      </c>
      <c r="L52" s="56" t="s">
        <v>2477</v>
      </c>
      <c r="M52" s="195"/>
      <c r="N52" s="35"/>
      <c r="O52" s="50"/>
      <c r="P52">
        <v>23</v>
      </c>
    </row>
    <row r="53" spans="1:18" hidden="1">
      <c r="A53" s="29">
        <f>IF(C53="","",SUBTOTAL(103,$C$7:C53))</f>
        <v>0</v>
      </c>
      <c r="B53" s="37" t="s">
        <v>150</v>
      </c>
      <c r="C53" s="31" t="s">
        <v>141</v>
      </c>
      <c r="D53" s="30" t="s">
        <v>173</v>
      </c>
      <c r="E53" s="31" t="s">
        <v>1977</v>
      </c>
      <c r="F53" s="30" t="s">
        <v>1985</v>
      </c>
      <c r="G53" s="32" t="s">
        <v>2033</v>
      </c>
      <c r="H53" s="32" t="s">
        <v>2145</v>
      </c>
      <c r="I53" s="41">
        <v>0.6</v>
      </c>
      <c r="J53" s="44" t="s">
        <v>140</v>
      </c>
      <c r="K53" s="34">
        <v>82</v>
      </c>
      <c r="L53" s="56" t="s">
        <v>2478</v>
      </c>
      <c r="M53" s="195"/>
      <c r="N53" s="35"/>
      <c r="O53" s="50"/>
      <c r="P53">
        <v>24</v>
      </c>
    </row>
    <row r="54" spans="1:18" hidden="1">
      <c r="A54" s="29">
        <f>IF(C54="","",SUBTOTAL(103,$C$7:C54))</f>
        <v>0</v>
      </c>
      <c r="B54" s="37" t="s">
        <v>150</v>
      </c>
      <c r="C54" s="31" t="s">
        <v>141</v>
      </c>
      <c r="D54" s="30" t="s">
        <v>148</v>
      </c>
      <c r="E54" s="31" t="s">
        <v>1977</v>
      </c>
      <c r="F54" s="30" t="s">
        <v>1986</v>
      </c>
      <c r="G54" s="32" t="s">
        <v>2034</v>
      </c>
      <c r="H54" s="32" t="s">
        <v>289</v>
      </c>
      <c r="I54" s="41">
        <v>0.24</v>
      </c>
      <c r="J54" s="44" t="s">
        <v>140</v>
      </c>
      <c r="K54" s="34">
        <v>62</v>
      </c>
      <c r="L54" s="56" t="s">
        <v>2477</v>
      </c>
      <c r="M54" s="195"/>
      <c r="N54" s="35"/>
      <c r="O54" s="50"/>
      <c r="P54">
        <v>25</v>
      </c>
    </row>
    <row r="55" spans="1:18" hidden="1">
      <c r="A55" s="29">
        <f>IF(C55="","",SUBTOTAL(103,$C$7:C55))</f>
        <v>0</v>
      </c>
      <c r="B55" s="37" t="s">
        <v>150</v>
      </c>
      <c r="C55" s="31" t="s">
        <v>141</v>
      </c>
      <c r="D55" s="30" t="s">
        <v>173</v>
      </c>
      <c r="E55" s="31" t="s">
        <v>1977</v>
      </c>
      <c r="F55" s="30" t="s">
        <v>422</v>
      </c>
      <c r="G55" s="32" t="s">
        <v>2035</v>
      </c>
      <c r="H55" s="32" t="s">
        <v>289</v>
      </c>
      <c r="I55" s="41">
        <v>0.7</v>
      </c>
      <c r="J55" s="44" t="s">
        <v>140</v>
      </c>
      <c r="K55" s="34">
        <v>203</v>
      </c>
      <c r="L55" s="56" t="s">
        <v>2477</v>
      </c>
      <c r="M55" s="195"/>
      <c r="N55" s="35"/>
      <c r="O55" s="50"/>
      <c r="P55">
        <v>26</v>
      </c>
    </row>
    <row r="56" spans="1:18" hidden="1">
      <c r="A56" s="29">
        <f>IF(C56="","",SUBTOTAL(103,$C$7:C56))</f>
        <v>0</v>
      </c>
      <c r="B56" s="37" t="s">
        <v>150</v>
      </c>
      <c r="C56" s="31" t="s">
        <v>141</v>
      </c>
      <c r="D56" s="30" t="s">
        <v>27</v>
      </c>
      <c r="E56" s="31" t="s">
        <v>1977</v>
      </c>
      <c r="F56" s="30" t="s">
        <v>336</v>
      </c>
      <c r="G56" s="32" t="s">
        <v>2036</v>
      </c>
      <c r="H56" s="32" t="s">
        <v>289</v>
      </c>
      <c r="I56" s="41">
        <v>0.78</v>
      </c>
      <c r="J56" s="44" t="s">
        <v>140</v>
      </c>
      <c r="K56" s="34">
        <v>770</v>
      </c>
      <c r="L56" s="56" t="s">
        <v>2477</v>
      </c>
      <c r="M56" s="195"/>
      <c r="N56" s="35"/>
      <c r="O56" s="50"/>
      <c r="P56">
        <v>27</v>
      </c>
    </row>
    <row r="57" spans="1:18" hidden="1">
      <c r="A57" s="29">
        <f>IF(C57="","",SUBTOTAL(103,$C$7:C57))</f>
        <v>0</v>
      </c>
      <c r="B57" s="37" t="s">
        <v>150</v>
      </c>
      <c r="C57" s="31" t="s">
        <v>141</v>
      </c>
      <c r="D57" s="30" t="s">
        <v>27</v>
      </c>
      <c r="E57" s="31" t="s">
        <v>1977</v>
      </c>
      <c r="F57" s="30" t="s">
        <v>298</v>
      </c>
      <c r="G57" s="32" t="s">
        <v>2037</v>
      </c>
      <c r="H57" s="32" t="s">
        <v>289</v>
      </c>
      <c r="I57" s="41">
        <v>0.25</v>
      </c>
      <c r="J57" s="44" t="s">
        <v>140</v>
      </c>
      <c r="K57" s="34">
        <v>133</v>
      </c>
      <c r="L57" s="56" t="s">
        <v>2477</v>
      </c>
      <c r="M57" s="195"/>
      <c r="N57" s="35"/>
      <c r="O57" s="50"/>
      <c r="P57">
        <v>28</v>
      </c>
    </row>
    <row r="58" spans="1:18" hidden="1">
      <c r="A58" s="29">
        <f>IF(C58="","",SUBTOTAL(103,$C$7:C58))</f>
        <v>0</v>
      </c>
      <c r="B58" s="37" t="s">
        <v>150</v>
      </c>
      <c r="C58" s="31" t="s">
        <v>141</v>
      </c>
      <c r="D58" s="30" t="s">
        <v>148</v>
      </c>
      <c r="E58" s="31" t="s">
        <v>1977</v>
      </c>
      <c r="F58" s="30" t="s">
        <v>298</v>
      </c>
      <c r="G58" s="32" t="s">
        <v>2038</v>
      </c>
      <c r="H58" s="32" t="s">
        <v>289</v>
      </c>
      <c r="I58" s="41">
        <v>0.43</v>
      </c>
      <c r="J58" s="44" t="s">
        <v>140</v>
      </c>
      <c r="K58" s="34">
        <v>195</v>
      </c>
      <c r="L58" s="56" t="s">
        <v>2477</v>
      </c>
      <c r="M58" s="195"/>
      <c r="N58" s="35"/>
      <c r="O58" s="50"/>
      <c r="P58">
        <v>29</v>
      </c>
    </row>
    <row r="59" spans="1:18" hidden="1">
      <c r="A59" s="29">
        <f>IF(C59="","",SUBTOTAL(103,$C$7:C59))</f>
        <v>0</v>
      </c>
      <c r="B59" s="37" t="s">
        <v>150</v>
      </c>
      <c r="C59" s="31" t="s">
        <v>141</v>
      </c>
      <c r="D59" s="30" t="s">
        <v>173</v>
      </c>
      <c r="E59" s="31" t="s">
        <v>1977</v>
      </c>
      <c r="F59" s="30" t="s">
        <v>1985</v>
      </c>
      <c r="G59" s="32" t="s">
        <v>2039</v>
      </c>
      <c r="H59" s="32" t="s">
        <v>289</v>
      </c>
      <c r="I59" s="41">
        <v>0.3</v>
      </c>
      <c r="J59" s="44" t="s">
        <v>140</v>
      </c>
      <c r="K59" s="34">
        <v>3</v>
      </c>
      <c r="L59" s="56" t="s">
        <v>2478</v>
      </c>
      <c r="M59" s="195"/>
      <c r="N59" s="35"/>
      <c r="O59" s="50"/>
      <c r="P59">
        <v>30</v>
      </c>
    </row>
    <row r="60" spans="1:18" hidden="1">
      <c r="A60" s="29">
        <f>IF(C60="","",SUBTOTAL(103,$C$7:C60))</f>
        <v>0</v>
      </c>
      <c r="B60" s="37" t="s">
        <v>150</v>
      </c>
      <c r="C60" s="31" t="s">
        <v>141</v>
      </c>
      <c r="D60" s="30" t="s">
        <v>27</v>
      </c>
      <c r="E60" s="31" t="s">
        <v>1977</v>
      </c>
      <c r="F60" s="30" t="s">
        <v>300</v>
      </c>
      <c r="G60" s="32" t="s">
        <v>2040</v>
      </c>
      <c r="H60" s="32" t="s">
        <v>289</v>
      </c>
      <c r="I60" s="41">
        <v>0.16</v>
      </c>
      <c r="J60" s="44" t="s">
        <v>140</v>
      </c>
      <c r="K60" s="34">
        <v>47</v>
      </c>
      <c r="L60" s="56" t="s">
        <v>2477</v>
      </c>
      <c r="M60" s="195"/>
      <c r="N60" s="35"/>
      <c r="O60" s="50"/>
      <c r="P60">
        <v>31</v>
      </c>
    </row>
    <row r="61" spans="1:18" hidden="1">
      <c r="A61" s="29">
        <f>IF(C61="","",SUBTOTAL(103,$C$7:C61))</f>
        <v>0</v>
      </c>
      <c r="B61" s="37" t="s">
        <v>150</v>
      </c>
      <c r="C61" s="31" t="s">
        <v>141</v>
      </c>
      <c r="D61" s="30" t="s">
        <v>148</v>
      </c>
      <c r="E61" s="31" t="s">
        <v>1977</v>
      </c>
      <c r="F61" s="30" t="s">
        <v>423</v>
      </c>
      <c r="G61" s="32" t="s">
        <v>2041</v>
      </c>
      <c r="H61" s="32" t="s">
        <v>289</v>
      </c>
      <c r="I61" s="41">
        <v>0.1</v>
      </c>
      <c r="J61" s="44" t="s">
        <v>140</v>
      </c>
      <c r="K61" s="34">
        <v>30</v>
      </c>
      <c r="L61" s="56" t="s">
        <v>2477</v>
      </c>
      <c r="M61" s="195"/>
      <c r="N61" s="35"/>
      <c r="O61" s="50"/>
      <c r="P61">
        <v>32</v>
      </c>
    </row>
    <row r="62" spans="1:18" hidden="1">
      <c r="A62" s="29">
        <f>IF(C62="","",SUBTOTAL(103,$C$7:C62))</f>
        <v>0</v>
      </c>
      <c r="B62" s="37" t="s">
        <v>150</v>
      </c>
      <c r="C62" s="31" t="s">
        <v>141</v>
      </c>
      <c r="D62" s="30" t="s">
        <v>173</v>
      </c>
      <c r="E62" s="31" t="s">
        <v>1977</v>
      </c>
      <c r="F62" s="30" t="s">
        <v>423</v>
      </c>
      <c r="G62" s="32" t="s">
        <v>1923</v>
      </c>
      <c r="H62" s="32" t="s">
        <v>289</v>
      </c>
      <c r="I62" s="41">
        <v>1</v>
      </c>
      <c r="J62" s="44" t="s">
        <v>140</v>
      </c>
      <c r="K62" s="34">
        <v>45</v>
      </c>
      <c r="L62" s="56" t="s">
        <v>2478</v>
      </c>
      <c r="M62" s="195"/>
      <c r="N62" s="35"/>
      <c r="O62" s="50"/>
      <c r="P62">
        <v>33</v>
      </c>
    </row>
    <row r="63" spans="1:18" hidden="1">
      <c r="A63" s="29">
        <f>IF(C63="","",SUBTOTAL(103,$C$7:C63))</f>
        <v>0</v>
      </c>
      <c r="B63" s="37" t="s">
        <v>150</v>
      </c>
      <c r="C63" s="31" t="s">
        <v>141</v>
      </c>
      <c r="D63" s="30" t="s">
        <v>27</v>
      </c>
      <c r="E63" s="31" t="s">
        <v>1977</v>
      </c>
      <c r="F63" s="30" t="s">
        <v>424</v>
      </c>
      <c r="G63" s="32" t="s">
        <v>2042</v>
      </c>
      <c r="H63" s="32" t="s">
        <v>289</v>
      </c>
      <c r="I63" s="41">
        <v>0.88</v>
      </c>
      <c r="J63" s="44" t="s">
        <v>140</v>
      </c>
      <c r="K63" s="34">
        <v>530</v>
      </c>
      <c r="L63" s="56" t="s">
        <v>2477</v>
      </c>
      <c r="M63" s="195"/>
      <c r="N63" s="35"/>
      <c r="O63" s="50"/>
      <c r="P63">
        <v>34</v>
      </c>
    </row>
    <row r="64" spans="1:18" hidden="1">
      <c r="A64" s="29">
        <f>IF(C64="","",SUBTOTAL(103,$C$7:C64))</f>
        <v>0</v>
      </c>
      <c r="B64" s="37" t="s">
        <v>150</v>
      </c>
      <c r="C64" s="31" t="s">
        <v>141</v>
      </c>
      <c r="D64" s="30" t="s">
        <v>148</v>
      </c>
      <c r="E64" s="31" t="s">
        <v>1977</v>
      </c>
      <c r="F64" s="30" t="s">
        <v>421</v>
      </c>
      <c r="G64" s="32" t="s">
        <v>2043</v>
      </c>
      <c r="H64" s="32" t="s">
        <v>289</v>
      </c>
      <c r="I64" s="41">
        <v>0.1</v>
      </c>
      <c r="J64" s="44" t="s">
        <v>140</v>
      </c>
      <c r="K64" s="34">
        <v>46</v>
      </c>
      <c r="L64" s="56" t="s">
        <v>2477</v>
      </c>
      <c r="M64" s="195"/>
      <c r="N64" s="35"/>
      <c r="O64" s="50"/>
      <c r="P64">
        <v>35</v>
      </c>
    </row>
    <row r="65" spans="1:18" hidden="1">
      <c r="A65" s="29">
        <f>IF(C65="","",SUBTOTAL(103,$C$7:C65))</f>
        <v>0</v>
      </c>
      <c r="B65" s="37" t="s">
        <v>150</v>
      </c>
      <c r="C65" s="31" t="s">
        <v>141</v>
      </c>
      <c r="D65" s="30" t="s">
        <v>27</v>
      </c>
      <c r="E65" s="31" t="s">
        <v>1977</v>
      </c>
      <c r="F65" s="30" t="s">
        <v>1458</v>
      </c>
      <c r="G65" s="32" t="s">
        <v>2044</v>
      </c>
      <c r="H65" s="32" t="s">
        <v>289</v>
      </c>
      <c r="I65" s="41">
        <v>0.4</v>
      </c>
      <c r="J65" s="44" t="s">
        <v>140</v>
      </c>
      <c r="K65" s="34">
        <v>1354</v>
      </c>
      <c r="L65" s="56" t="s">
        <v>2477</v>
      </c>
      <c r="M65" s="195"/>
      <c r="N65" s="35"/>
      <c r="O65" s="50"/>
      <c r="P65">
        <v>36</v>
      </c>
    </row>
    <row r="66" spans="1:18" hidden="1">
      <c r="A66" s="29">
        <f>IF(C66="","",SUBTOTAL(103,$C$7:C66))</f>
        <v>0</v>
      </c>
      <c r="B66" s="37" t="s">
        <v>150</v>
      </c>
      <c r="C66" s="31" t="s">
        <v>141</v>
      </c>
      <c r="D66" s="30" t="s">
        <v>27</v>
      </c>
      <c r="E66" s="31" t="s">
        <v>1977</v>
      </c>
      <c r="F66" s="30" t="s">
        <v>336</v>
      </c>
      <c r="G66" s="32" t="s">
        <v>2045</v>
      </c>
      <c r="H66" s="32" t="s">
        <v>289</v>
      </c>
      <c r="I66" s="41">
        <v>0.46</v>
      </c>
      <c r="J66" s="44" t="s">
        <v>140</v>
      </c>
      <c r="K66" s="34">
        <v>830</v>
      </c>
      <c r="L66" s="56" t="s">
        <v>2477</v>
      </c>
      <c r="M66" s="195"/>
      <c r="N66" s="35"/>
      <c r="O66" s="50"/>
      <c r="P66">
        <v>37</v>
      </c>
    </row>
    <row r="67" spans="1:18" hidden="1">
      <c r="A67" s="29">
        <f>IF(C67="","",SUBTOTAL(103,$C$7:C67))</f>
        <v>0</v>
      </c>
      <c r="B67" s="37" t="s">
        <v>150</v>
      </c>
      <c r="C67" s="31" t="s">
        <v>141</v>
      </c>
      <c r="D67" s="30" t="s">
        <v>27</v>
      </c>
      <c r="E67" s="31" t="s">
        <v>1977</v>
      </c>
      <c r="F67" s="30" t="s">
        <v>298</v>
      </c>
      <c r="G67" s="32" t="s">
        <v>2046</v>
      </c>
      <c r="H67" s="32" t="s">
        <v>289</v>
      </c>
      <c r="I67" s="41">
        <v>0.1</v>
      </c>
      <c r="J67" s="44" t="s">
        <v>140</v>
      </c>
      <c r="K67" s="34">
        <v>200</v>
      </c>
      <c r="L67" s="56" t="s">
        <v>2477</v>
      </c>
      <c r="M67" s="195"/>
      <c r="N67" s="35"/>
      <c r="O67" s="50"/>
      <c r="P67">
        <v>38</v>
      </c>
      <c r="Q67" s="105" t="s">
        <v>2595</v>
      </c>
      <c r="R67" t="s">
        <v>147</v>
      </c>
    </row>
    <row r="68" spans="1:18" hidden="1">
      <c r="A68" s="29">
        <f>IF(C68="","",SUBTOTAL(103,$C$7:C68))</f>
        <v>0</v>
      </c>
      <c r="B68" s="37" t="s">
        <v>150</v>
      </c>
      <c r="C68" s="31" t="s">
        <v>141</v>
      </c>
      <c r="D68" s="30" t="s">
        <v>27</v>
      </c>
      <c r="E68" s="31" t="s">
        <v>1977</v>
      </c>
      <c r="F68" s="30" t="s">
        <v>424</v>
      </c>
      <c r="G68" s="32" t="s">
        <v>2047</v>
      </c>
      <c r="H68" s="32" t="s">
        <v>289</v>
      </c>
      <c r="I68" s="41">
        <v>0.7</v>
      </c>
      <c r="J68" s="44" t="s">
        <v>140</v>
      </c>
      <c r="K68" s="34">
        <v>400</v>
      </c>
      <c r="L68" s="56" t="s">
        <v>2477</v>
      </c>
      <c r="M68" s="195"/>
      <c r="N68" s="35"/>
      <c r="O68" s="50"/>
      <c r="P68">
        <v>39</v>
      </c>
      <c r="Q68" s="105" t="s">
        <v>2595</v>
      </c>
      <c r="R68" t="s">
        <v>147</v>
      </c>
    </row>
    <row r="69" spans="1:18" hidden="1">
      <c r="A69" s="29">
        <f>IF(C69="","",SUBTOTAL(103,$C$7:C69))</f>
        <v>0</v>
      </c>
      <c r="B69" s="37" t="s">
        <v>150</v>
      </c>
      <c r="C69" s="31" t="s">
        <v>141</v>
      </c>
      <c r="D69" s="30" t="s">
        <v>27</v>
      </c>
      <c r="E69" s="31" t="s">
        <v>1977</v>
      </c>
      <c r="F69" s="30" t="s">
        <v>336</v>
      </c>
      <c r="G69" s="32" t="s">
        <v>2048</v>
      </c>
      <c r="H69" s="32" t="s">
        <v>289</v>
      </c>
      <c r="I69" s="41">
        <v>1.6</v>
      </c>
      <c r="J69" s="44" t="s">
        <v>140</v>
      </c>
      <c r="K69" s="34">
        <v>850</v>
      </c>
      <c r="L69" s="56" t="s">
        <v>2477</v>
      </c>
      <c r="M69" s="195"/>
      <c r="N69" s="35"/>
      <c r="O69" s="50"/>
      <c r="P69">
        <v>40</v>
      </c>
      <c r="Q69" s="105" t="s">
        <v>2595</v>
      </c>
      <c r="R69" t="s">
        <v>147</v>
      </c>
    </row>
    <row r="70" spans="1:18" hidden="1">
      <c r="A70" s="29">
        <f>IF(C70="","",SUBTOTAL(103,$C$7:C70))</f>
        <v>0</v>
      </c>
      <c r="B70" s="37" t="s">
        <v>150</v>
      </c>
      <c r="C70" s="31" t="s">
        <v>141</v>
      </c>
      <c r="D70" s="30" t="s">
        <v>27</v>
      </c>
      <c r="E70" s="31" t="s">
        <v>1977</v>
      </c>
      <c r="F70" s="30" t="s">
        <v>336</v>
      </c>
      <c r="G70" s="32" t="s">
        <v>2049</v>
      </c>
      <c r="H70" s="32" t="s">
        <v>289</v>
      </c>
      <c r="I70" s="41">
        <v>0.3</v>
      </c>
      <c r="J70" s="44" t="s">
        <v>140</v>
      </c>
      <c r="K70" s="34">
        <v>170</v>
      </c>
      <c r="L70" s="56" t="s">
        <v>2477</v>
      </c>
      <c r="M70" s="195"/>
      <c r="N70" s="35"/>
      <c r="O70" s="50"/>
      <c r="P70">
        <v>41</v>
      </c>
      <c r="Q70" s="105" t="s">
        <v>2595</v>
      </c>
      <c r="R70" t="s">
        <v>147</v>
      </c>
    </row>
    <row r="71" spans="1:18" hidden="1">
      <c r="A71" s="29">
        <f>IF(C71="","",SUBTOTAL(103,$C$7:C71))</f>
        <v>0</v>
      </c>
      <c r="B71" s="37" t="s">
        <v>150</v>
      </c>
      <c r="C71" s="31" t="s">
        <v>141</v>
      </c>
      <c r="D71" s="30" t="s">
        <v>27</v>
      </c>
      <c r="E71" s="31" t="s">
        <v>1977</v>
      </c>
      <c r="F71" s="30" t="s">
        <v>298</v>
      </c>
      <c r="G71" s="32" t="s">
        <v>2050</v>
      </c>
      <c r="H71" s="32" t="s">
        <v>289</v>
      </c>
      <c r="I71" s="41">
        <v>0.6</v>
      </c>
      <c r="J71" s="44" t="s">
        <v>140</v>
      </c>
      <c r="K71" s="34">
        <v>480</v>
      </c>
      <c r="L71" s="56" t="s">
        <v>2477</v>
      </c>
      <c r="M71" s="195"/>
      <c r="N71" s="35"/>
      <c r="O71" s="50"/>
      <c r="P71">
        <v>42</v>
      </c>
      <c r="Q71" s="105" t="s">
        <v>2595</v>
      </c>
      <c r="R71" t="s">
        <v>147</v>
      </c>
    </row>
    <row r="72" spans="1:18" hidden="1">
      <c r="A72" s="29">
        <f>IF(C72="","",SUBTOTAL(103,$C$7:C72))</f>
        <v>0</v>
      </c>
      <c r="B72" s="37" t="s">
        <v>150</v>
      </c>
      <c r="C72" s="31" t="s">
        <v>141</v>
      </c>
      <c r="D72" s="30" t="s">
        <v>173</v>
      </c>
      <c r="E72" s="31" t="s">
        <v>1977</v>
      </c>
      <c r="F72" s="30" t="s">
        <v>1987</v>
      </c>
      <c r="G72" s="32" t="s">
        <v>2051</v>
      </c>
      <c r="H72" s="32" t="s">
        <v>289</v>
      </c>
      <c r="I72" s="41">
        <v>0.7</v>
      </c>
      <c r="J72" s="44" t="s">
        <v>140</v>
      </c>
      <c r="K72" s="34">
        <v>460</v>
      </c>
      <c r="L72" s="56" t="s">
        <v>2477</v>
      </c>
      <c r="M72" s="195"/>
      <c r="N72" s="35"/>
      <c r="O72" s="50"/>
      <c r="P72">
        <v>43</v>
      </c>
      <c r="Q72" s="105" t="s">
        <v>2595</v>
      </c>
      <c r="R72" t="s">
        <v>147</v>
      </c>
    </row>
    <row r="73" spans="1:18" hidden="1">
      <c r="A73" s="29">
        <f>IF(C73="","",SUBTOTAL(103,$C$7:C73))</f>
        <v>0</v>
      </c>
      <c r="B73" s="37" t="s">
        <v>150</v>
      </c>
      <c r="C73" s="31" t="s">
        <v>141</v>
      </c>
      <c r="D73" s="30" t="s">
        <v>27</v>
      </c>
      <c r="E73" s="31" t="s">
        <v>1977</v>
      </c>
      <c r="F73" s="30" t="s">
        <v>336</v>
      </c>
      <c r="G73" s="32" t="s">
        <v>2052</v>
      </c>
      <c r="H73" s="32" t="s">
        <v>289</v>
      </c>
      <c r="I73" s="41">
        <v>0.3</v>
      </c>
      <c r="J73" s="44" t="s">
        <v>140</v>
      </c>
      <c r="K73" s="34">
        <v>230</v>
      </c>
      <c r="L73" s="56" t="s">
        <v>2477</v>
      </c>
      <c r="M73" s="195"/>
      <c r="N73" s="35"/>
      <c r="O73" s="50"/>
      <c r="P73">
        <v>44</v>
      </c>
      <c r="Q73" s="105" t="s">
        <v>2595</v>
      </c>
      <c r="R73" t="s">
        <v>147</v>
      </c>
    </row>
    <row r="74" spans="1:18" hidden="1">
      <c r="A74" s="29">
        <f>IF(C74="","",SUBTOTAL(103,$C$7:C74))</f>
        <v>0</v>
      </c>
      <c r="B74" s="37" t="s">
        <v>150</v>
      </c>
      <c r="C74" s="31" t="s">
        <v>141</v>
      </c>
      <c r="D74" s="30" t="s">
        <v>27</v>
      </c>
      <c r="E74" s="31" t="s">
        <v>1977</v>
      </c>
      <c r="F74" s="30" t="s">
        <v>1988</v>
      </c>
      <c r="G74" s="32" t="s">
        <v>2048</v>
      </c>
      <c r="H74" s="32" t="s">
        <v>289</v>
      </c>
      <c r="I74" s="41">
        <v>0.4</v>
      </c>
      <c r="J74" s="44" t="s">
        <v>140</v>
      </c>
      <c r="K74" s="34">
        <v>270</v>
      </c>
      <c r="L74" s="56" t="s">
        <v>2477</v>
      </c>
      <c r="M74" s="195"/>
      <c r="N74" s="35"/>
      <c r="O74" s="50"/>
      <c r="P74">
        <v>45</v>
      </c>
      <c r="Q74" s="105" t="s">
        <v>2595</v>
      </c>
      <c r="R74" t="s">
        <v>147</v>
      </c>
    </row>
    <row r="75" spans="1:18" hidden="1">
      <c r="A75" s="29">
        <f>IF(C75="","",SUBTOTAL(103,$C$7:C75))</f>
        <v>0</v>
      </c>
      <c r="B75" s="37" t="s">
        <v>150</v>
      </c>
      <c r="C75" s="31" t="s">
        <v>141</v>
      </c>
      <c r="D75" s="30" t="s">
        <v>27</v>
      </c>
      <c r="E75" s="31" t="s">
        <v>1977</v>
      </c>
      <c r="F75" s="30" t="s">
        <v>300</v>
      </c>
      <c r="G75" s="32" t="s">
        <v>2053</v>
      </c>
      <c r="H75" s="32" t="s">
        <v>289</v>
      </c>
      <c r="I75" s="41">
        <v>0.6</v>
      </c>
      <c r="J75" s="44" t="s">
        <v>140</v>
      </c>
      <c r="K75" s="34">
        <v>60</v>
      </c>
      <c r="L75" s="56" t="s">
        <v>2477</v>
      </c>
      <c r="M75" s="195"/>
      <c r="N75" s="35"/>
      <c r="O75" s="50"/>
      <c r="P75">
        <v>46</v>
      </c>
      <c r="Q75" s="105" t="s">
        <v>2595</v>
      </c>
      <c r="R75" t="s">
        <v>147</v>
      </c>
    </row>
    <row r="76" spans="1:18" hidden="1">
      <c r="A76" s="29">
        <f>IF(C76="","",SUBTOTAL(103,$C$7:C76))</f>
        <v>0</v>
      </c>
      <c r="B76" s="37" t="s">
        <v>150</v>
      </c>
      <c r="C76" s="31" t="s">
        <v>141</v>
      </c>
      <c r="D76" s="30" t="s">
        <v>27</v>
      </c>
      <c r="E76" s="31" t="s">
        <v>1977</v>
      </c>
      <c r="F76" s="30" t="s">
        <v>1989</v>
      </c>
      <c r="G76" s="32" t="s">
        <v>2054</v>
      </c>
      <c r="H76" s="32" t="s">
        <v>289</v>
      </c>
      <c r="I76" s="41">
        <v>0.5</v>
      </c>
      <c r="J76" s="44" t="s">
        <v>140</v>
      </c>
      <c r="K76" s="34">
        <v>160</v>
      </c>
      <c r="L76" s="56" t="s">
        <v>2477</v>
      </c>
      <c r="M76" s="195"/>
      <c r="N76" s="35"/>
      <c r="O76" s="50"/>
      <c r="P76">
        <v>47</v>
      </c>
      <c r="Q76" s="105" t="s">
        <v>2595</v>
      </c>
      <c r="R76" t="s">
        <v>147</v>
      </c>
    </row>
    <row r="77" spans="1:18" hidden="1">
      <c r="A77" s="29">
        <f>IF(C77="","",SUBTOTAL(103,$C$7:C77))</f>
        <v>0</v>
      </c>
      <c r="B77" s="37" t="s">
        <v>150</v>
      </c>
      <c r="C77" s="31" t="s">
        <v>141</v>
      </c>
      <c r="D77" s="30" t="s">
        <v>27</v>
      </c>
      <c r="E77" s="31" t="s">
        <v>1977</v>
      </c>
      <c r="F77" s="30" t="s">
        <v>298</v>
      </c>
      <c r="G77" s="32" t="s">
        <v>2055</v>
      </c>
      <c r="H77" s="32" t="s">
        <v>289</v>
      </c>
      <c r="I77" s="41">
        <v>0.8</v>
      </c>
      <c r="J77" s="44" t="s">
        <v>140</v>
      </c>
      <c r="K77" s="34">
        <v>40</v>
      </c>
      <c r="L77" s="56" t="s">
        <v>2477</v>
      </c>
      <c r="M77" s="195"/>
      <c r="N77" s="35"/>
      <c r="O77" s="50"/>
      <c r="P77">
        <v>48</v>
      </c>
      <c r="Q77" s="105" t="s">
        <v>2595</v>
      </c>
      <c r="R77" t="s">
        <v>147</v>
      </c>
    </row>
    <row r="78" spans="1:18" hidden="1">
      <c r="A78" s="29">
        <f>IF(C78="","",SUBTOTAL(103,$C$7:C78))</f>
        <v>0</v>
      </c>
      <c r="B78" s="37" t="s">
        <v>150</v>
      </c>
      <c r="C78" s="31" t="s">
        <v>141</v>
      </c>
      <c r="D78" s="30" t="s">
        <v>27</v>
      </c>
      <c r="E78" s="31" t="s">
        <v>1977</v>
      </c>
      <c r="F78" s="30" t="s">
        <v>300</v>
      </c>
      <c r="G78" s="32" t="s">
        <v>2056</v>
      </c>
      <c r="H78" s="32" t="s">
        <v>289</v>
      </c>
      <c r="I78" s="41">
        <v>0.3</v>
      </c>
      <c r="J78" s="44" t="s">
        <v>140</v>
      </c>
      <c r="K78" s="34">
        <v>30</v>
      </c>
      <c r="L78" s="56" t="s">
        <v>2477</v>
      </c>
      <c r="M78" s="195"/>
      <c r="N78" s="35"/>
      <c r="O78" s="50"/>
      <c r="P78">
        <v>49</v>
      </c>
      <c r="Q78" s="105" t="s">
        <v>2595</v>
      </c>
      <c r="R78" t="s">
        <v>147</v>
      </c>
    </row>
    <row r="79" spans="1:18" hidden="1">
      <c r="A79" s="29">
        <f>IF(C79="","",SUBTOTAL(103,$C$7:C79))</f>
        <v>0</v>
      </c>
      <c r="B79" s="37" t="s">
        <v>150</v>
      </c>
      <c r="C79" s="31" t="s">
        <v>141</v>
      </c>
      <c r="D79" s="30" t="s">
        <v>173</v>
      </c>
      <c r="E79" s="31" t="s">
        <v>1977</v>
      </c>
      <c r="F79" s="30" t="s">
        <v>1985</v>
      </c>
      <c r="G79" s="32" t="s">
        <v>2057</v>
      </c>
      <c r="H79" s="32" t="s">
        <v>289</v>
      </c>
      <c r="I79" s="41">
        <v>1.5</v>
      </c>
      <c r="J79" s="44" t="s">
        <v>140</v>
      </c>
      <c r="K79" s="34">
        <v>50</v>
      </c>
      <c r="L79" s="56" t="s">
        <v>2477</v>
      </c>
      <c r="M79" s="195"/>
      <c r="N79" s="35"/>
      <c r="O79" s="50"/>
      <c r="P79">
        <v>50</v>
      </c>
      <c r="Q79" s="105" t="s">
        <v>2595</v>
      </c>
      <c r="R79" t="s">
        <v>147</v>
      </c>
    </row>
    <row r="80" spans="1:18" hidden="1">
      <c r="A80" s="29">
        <f>IF(C80="","",SUBTOTAL(103,$C$7:C80))</f>
        <v>0</v>
      </c>
      <c r="B80" s="37" t="s">
        <v>150</v>
      </c>
      <c r="C80" s="31" t="s">
        <v>141</v>
      </c>
      <c r="D80" s="30" t="s">
        <v>27</v>
      </c>
      <c r="E80" s="31" t="s">
        <v>1977</v>
      </c>
      <c r="F80" s="30" t="s">
        <v>338</v>
      </c>
      <c r="G80" s="32" t="s">
        <v>2058</v>
      </c>
      <c r="H80" s="32" t="s">
        <v>289</v>
      </c>
      <c r="I80" s="41">
        <v>0.1</v>
      </c>
      <c r="J80" s="44" t="s">
        <v>140</v>
      </c>
      <c r="K80" s="34">
        <v>20</v>
      </c>
      <c r="L80" s="56" t="s">
        <v>2477</v>
      </c>
      <c r="M80" s="195"/>
      <c r="N80" s="35"/>
      <c r="O80" s="50"/>
      <c r="P80">
        <v>51</v>
      </c>
      <c r="Q80" s="105" t="s">
        <v>2595</v>
      </c>
      <c r="R80" t="s">
        <v>147</v>
      </c>
    </row>
    <row r="81" spans="1:18" hidden="1">
      <c r="A81" s="29">
        <f>IF(C81="","",SUBTOTAL(103,$C$7:C81))</f>
        <v>0</v>
      </c>
      <c r="B81" s="37" t="s">
        <v>150</v>
      </c>
      <c r="C81" s="31" t="s">
        <v>141</v>
      </c>
      <c r="D81" s="30" t="s">
        <v>27</v>
      </c>
      <c r="E81" s="31" t="s">
        <v>1977</v>
      </c>
      <c r="F81" s="30" t="s">
        <v>1990</v>
      </c>
      <c r="G81" s="32" t="s">
        <v>2059</v>
      </c>
      <c r="H81" s="32" t="s">
        <v>289</v>
      </c>
      <c r="I81" s="41">
        <v>0.18</v>
      </c>
      <c r="J81" s="44" t="s">
        <v>140</v>
      </c>
      <c r="K81" s="34">
        <v>82</v>
      </c>
      <c r="L81" s="56" t="s">
        <v>2478</v>
      </c>
      <c r="M81" s="195"/>
      <c r="N81" s="35"/>
      <c r="O81" s="50"/>
      <c r="P81">
        <v>52</v>
      </c>
    </row>
    <row r="82" spans="1:18" hidden="1">
      <c r="A82" s="29">
        <f>IF(C82="","",SUBTOTAL(103,$C$7:C82))</f>
        <v>0</v>
      </c>
      <c r="B82" s="37" t="s">
        <v>150</v>
      </c>
      <c r="C82" s="31" t="s">
        <v>141</v>
      </c>
      <c r="D82" s="30" t="s">
        <v>27</v>
      </c>
      <c r="E82" s="31" t="s">
        <v>1977</v>
      </c>
      <c r="F82" s="30" t="s">
        <v>406</v>
      </c>
      <c r="G82" s="32" t="s">
        <v>2060</v>
      </c>
      <c r="H82" s="32" t="s">
        <v>289</v>
      </c>
      <c r="I82" s="41">
        <v>0.18</v>
      </c>
      <c r="J82" s="44" t="s">
        <v>140</v>
      </c>
      <c r="K82" s="34">
        <v>45</v>
      </c>
      <c r="L82" s="56" t="s">
        <v>2477</v>
      </c>
      <c r="M82" s="195"/>
      <c r="N82" s="35"/>
      <c r="O82" s="50"/>
      <c r="P82">
        <v>53</v>
      </c>
    </row>
    <row r="83" spans="1:18" hidden="1">
      <c r="A83" s="29">
        <f>IF(C83="","",SUBTOTAL(103,$C$7:C83))</f>
        <v>0</v>
      </c>
      <c r="B83" s="37" t="s">
        <v>150</v>
      </c>
      <c r="C83" s="31" t="s">
        <v>141</v>
      </c>
      <c r="D83" s="30" t="s">
        <v>27</v>
      </c>
      <c r="E83" s="31" t="s">
        <v>736</v>
      </c>
      <c r="F83" s="30" t="s">
        <v>2448</v>
      </c>
      <c r="G83" s="32" t="s">
        <v>2449</v>
      </c>
      <c r="H83" s="32" t="s">
        <v>289</v>
      </c>
      <c r="I83" s="41">
        <v>0.1</v>
      </c>
      <c r="J83" s="44" t="s">
        <v>140</v>
      </c>
      <c r="K83" s="34">
        <v>100</v>
      </c>
      <c r="L83" s="56" t="s">
        <v>2477</v>
      </c>
      <c r="M83" s="195"/>
      <c r="N83" s="35"/>
      <c r="O83" s="50"/>
      <c r="Q83" t="s">
        <v>2601</v>
      </c>
      <c r="R83" t="s">
        <v>147</v>
      </c>
    </row>
    <row r="84" spans="1:18" hidden="1">
      <c r="A84" s="29">
        <f>IF(C84="","",SUBTOTAL(103,$C$7:C84))</f>
        <v>0</v>
      </c>
      <c r="B84" s="37" t="s">
        <v>150</v>
      </c>
      <c r="C84" s="31" t="s">
        <v>141</v>
      </c>
      <c r="D84" s="30" t="s">
        <v>152</v>
      </c>
      <c r="E84" s="31" t="s">
        <v>1977</v>
      </c>
      <c r="F84" s="30" t="s">
        <v>404</v>
      </c>
      <c r="G84" s="32" t="s">
        <v>2061</v>
      </c>
      <c r="H84" s="32" t="s">
        <v>2145</v>
      </c>
      <c r="I84" s="41">
        <v>1</v>
      </c>
      <c r="J84" s="44" t="s">
        <v>140</v>
      </c>
      <c r="K84" s="34">
        <v>572</v>
      </c>
      <c r="L84" s="56" t="s">
        <v>2477</v>
      </c>
      <c r="M84" s="195"/>
      <c r="N84" s="35"/>
      <c r="O84" s="50"/>
      <c r="P84">
        <v>54</v>
      </c>
    </row>
    <row r="85" spans="1:18" hidden="1">
      <c r="A85" s="29">
        <f>IF(C85="","",SUBTOTAL(103,$C$7:C85))</f>
        <v>0</v>
      </c>
      <c r="B85" s="37" t="s">
        <v>150</v>
      </c>
      <c r="C85" s="31" t="s">
        <v>141</v>
      </c>
      <c r="D85" s="30" t="s">
        <v>152</v>
      </c>
      <c r="E85" s="31" t="s">
        <v>1977</v>
      </c>
      <c r="F85" s="30" t="s">
        <v>403</v>
      </c>
      <c r="G85" s="32" t="s">
        <v>2062</v>
      </c>
      <c r="H85" s="32" t="s">
        <v>2145</v>
      </c>
      <c r="I85" s="41">
        <v>0.68</v>
      </c>
      <c r="J85" s="44" t="s">
        <v>140</v>
      </c>
      <c r="K85" s="34">
        <v>457</v>
      </c>
      <c r="L85" s="56" t="s">
        <v>2477</v>
      </c>
      <c r="M85" s="195"/>
      <c r="N85" s="35"/>
      <c r="O85" s="50"/>
      <c r="P85">
        <v>55</v>
      </c>
    </row>
    <row r="86" spans="1:18" hidden="1">
      <c r="A86" s="29">
        <f>IF(C86="","",SUBTOTAL(103,$C$7:C86))</f>
        <v>0</v>
      </c>
      <c r="B86" s="37" t="s">
        <v>150</v>
      </c>
      <c r="C86" s="31" t="s">
        <v>141</v>
      </c>
      <c r="D86" s="30" t="s">
        <v>29</v>
      </c>
      <c r="E86" s="31" t="s">
        <v>1977</v>
      </c>
      <c r="F86" s="30" t="s">
        <v>1991</v>
      </c>
      <c r="G86" s="32" t="s">
        <v>2063</v>
      </c>
      <c r="H86" s="32" t="s">
        <v>2142</v>
      </c>
      <c r="I86" s="41">
        <v>1.8</v>
      </c>
      <c r="J86" s="44" t="s">
        <v>140</v>
      </c>
      <c r="K86" s="34">
        <v>1000</v>
      </c>
      <c r="L86" s="56" t="s">
        <v>2477</v>
      </c>
      <c r="M86" s="195"/>
      <c r="N86" s="35"/>
      <c r="O86" s="50"/>
      <c r="P86">
        <v>56</v>
      </c>
      <c r="Q86" s="105" t="s">
        <v>2595</v>
      </c>
      <c r="R86" t="s">
        <v>147</v>
      </c>
    </row>
    <row r="87" spans="1:18" hidden="1">
      <c r="A87" s="29">
        <f>IF(C87="","",SUBTOTAL(103,$C$7:C87))</f>
        <v>0</v>
      </c>
      <c r="B87" s="37" t="s">
        <v>150</v>
      </c>
      <c r="C87" s="31" t="s">
        <v>141</v>
      </c>
      <c r="D87" s="30" t="s">
        <v>152</v>
      </c>
      <c r="E87" s="31" t="s">
        <v>1977</v>
      </c>
      <c r="F87" s="30" t="s">
        <v>405</v>
      </c>
      <c r="G87" s="32" t="s">
        <v>2064</v>
      </c>
      <c r="H87" s="32" t="s">
        <v>2145</v>
      </c>
      <c r="I87" s="41">
        <v>0.4</v>
      </c>
      <c r="J87" s="44" t="s">
        <v>140</v>
      </c>
      <c r="K87" s="34">
        <v>1650</v>
      </c>
      <c r="L87" s="56" t="s">
        <v>2477</v>
      </c>
      <c r="M87" s="195"/>
      <c r="N87" s="35"/>
      <c r="O87" s="50"/>
      <c r="P87">
        <v>57</v>
      </c>
    </row>
    <row r="88" spans="1:18" hidden="1">
      <c r="A88" s="29">
        <f>IF(C88="","",SUBTOTAL(103,$C$7:C88))</f>
        <v>0</v>
      </c>
      <c r="B88" s="37" t="s">
        <v>150</v>
      </c>
      <c r="C88" s="31" t="s">
        <v>141</v>
      </c>
      <c r="D88" s="30" t="s">
        <v>28</v>
      </c>
      <c r="E88" s="31" t="s">
        <v>1977</v>
      </c>
      <c r="F88" s="30" t="s">
        <v>406</v>
      </c>
      <c r="G88" s="32" t="s">
        <v>2065</v>
      </c>
      <c r="H88" s="32" t="s">
        <v>2145</v>
      </c>
      <c r="I88" s="41">
        <v>2</v>
      </c>
      <c r="J88" s="44" t="s">
        <v>140</v>
      </c>
      <c r="K88" s="34">
        <v>100</v>
      </c>
      <c r="L88" s="56" t="s">
        <v>2477</v>
      </c>
      <c r="M88" s="195"/>
      <c r="N88" s="35"/>
      <c r="O88" s="50"/>
      <c r="P88">
        <v>58</v>
      </c>
    </row>
    <row r="89" spans="1:18" hidden="1">
      <c r="A89" s="29">
        <f>IF(C89="","",SUBTOTAL(103,$C$7:C89))</f>
        <v>0</v>
      </c>
      <c r="B89" s="37" t="s">
        <v>150</v>
      </c>
      <c r="C89" s="31" t="s">
        <v>141</v>
      </c>
      <c r="D89" s="30" t="s">
        <v>28</v>
      </c>
      <c r="E89" s="31" t="s">
        <v>1977</v>
      </c>
      <c r="F89" s="30" t="s">
        <v>294</v>
      </c>
      <c r="G89" s="32" t="s">
        <v>67</v>
      </c>
      <c r="H89" s="32" t="s">
        <v>2145</v>
      </c>
      <c r="I89" s="41">
        <v>0.55000000000000004</v>
      </c>
      <c r="J89" s="44" t="s">
        <v>140</v>
      </c>
      <c r="K89" s="34">
        <v>215</v>
      </c>
      <c r="L89" s="56" t="s">
        <v>2477</v>
      </c>
      <c r="M89" s="195"/>
      <c r="N89" s="35"/>
      <c r="O89" s="50"/>
      <c r="P89">
        <v>59</v>
      </c>
    </row>
    <row r="90" spans="1:18" hidden="1">
      <c r="A90" s="29">
        <f>IF(C90="","",SUBTOTAL(103,$C$7:C90))</f>
        <v>0</v>
      </c>
      <c r="B90" s="37" t="s">
        <v>150</v>
      </c>
      <c r="C90" s="31" t="s">
        <v>141</v>
      </c>
      <c r="D90" s="30" t="s">
        <v>28</v>
      </c>
      <c r="E90" s="31" t="s">
        <v>1977</v>
      </c>
      <c r="F90" s="30" t="s">
        <v>406</v>
      </c>
      <c r="G90" s="32" t="s">
        <v>2066</v>
      </c>
      <c r="H90" s="32" t="s">
        <v>2145</v>
      </c>
      <c r="I90" s="41">
        <v>1.08</v>
      </c>
      <c r="J90" s="44" t="s">
        <v>140</v>
      </c>
      <c r="K90" s="34">
        <v>91</v>
      </c>
      <c r="L90" s="56" t="s">
        <v>2477</v>
      </c>
      <c r="M90" s="195"/>
      <c r="N90" s="35"/>
      <c r="O90" s="50"/>
      <c r="P90">
        <v>60</v>
      </c>
    </row>
    <row r="91" spans="1:18" hidden="1">
      <c r="A91" s="29">
        <f>IF(C91="","",SUBTOTAL(103,$C$7:C91))</f>
        <v>0</v>
      </c>
      <c r="B91" s="37" t="s">
        <v>150</v>
      </c>
      <c r="C91" s="31" t="s">
        <v>141</v>
      </c>
      <c r="D91" s="30" t="s">
        <v>153</v>
      </c>
      <c r="E91" s="31" t="s">
        <v>1977</v>
      </c>
      <c r="F91" s="30" t="s">
        <v>335</v>
      </c>
      <c r="G91" s="32" t="s">
        <v>2067</v>
      </c>
      <c r="H91" s="32" t="s">
        <v>2143</v>
      </c>
      <c r="I91" s="41">
        <v>0.4</v>
      </c>
      <c r="J91" s="44" t="s">
        <v>140</v>
      </c>
      <c r="K91" s="34">
        <v>50</v>
      </c>
      <c r="L91" s="56" t="s">
        <v>2477</v>
      </c>
      <c r="M91" s="195"/>
      <c r="N91" s="35"/>
      <c r="O91" s="50"/>
      <c r="P91">
        <v>61</v>
      </c>
      <c r="Q91" s="105" t="s">
        <v>2595</v>
      </c>
      <c r="R91" t="s">
        <v>147</v>
      </c>
    </row>
    <row r="92" spans="1:18" hidden="1">
      <c r="A92" s="29">
        <f>IF(C92="","",SUBTOTAL(103,$C$7:C92))</f>
        <v>0</v>
      </c>
      <c r="B92" s="37" t="s">
        <v>150</v>
      </c>
      <c r="C92" s="31" t="s">
        <v>141</v>
      </c>
      <c r="D92" s="30" t="s">
        <v>152</v>
      </c>
      <c r="E92" s="31" t="s">
        <v>1977</v>
      </c>
      <c r="F92" s="30" t="s">
        <v>403</v>
      </c>
      <c r="G92" s="32" t="s">
        <v>101</v>
      </c>
      <c r="H92" s="32" t="s">
        <v>2146</v>
      </c>
      <c r="I92" s="41">
        <v>1</v>
      </c>
      <c r="J92" s="44" t="s">
        <v>140</v>
      </c>
      <c r="K92" s="34">
        <v>630</v>
      </c>
      <c r="L92" s="56" t="s">
        <v>2477</v>
      </c>
      <c r="M92" s="195"/>
      <c r="N92" s="35"/>
      <c r="O92" s="50"/>
      <c r="P92">
        <v>62</v>
      </c>
      <c r="Q92" s="105" t="s">
        <v>2595</v>
      </c>
      <c r="R92" t="s">
        <v>147</v>
      </c>
    </row>
    <row r="93" spans="1:18" hidden="1">
      <c r="A93" s="29">
        <f>IF(C93="","",SUBTOTAL(103,$C$7:C93))</f>
        <v>0</v>
      </c>
      <c r="B93" s="37" t="s">
        <v>150</v>
      </c>
      <c r="C93" s="31" t="s">
        <v>141</v>
      </c>
      <c r="D93" s="30" t="s">
        <v>29</v>
      </c>
      <c r="E93" s="31" t="s">
        <v>1977</v>
      </c>
      <c r="F93" s="30" t="s">
        <v>1453</v>
      </c>
      <c r="G93" s="32" t="s">
        <v>2068</v>
      </c>
      <c r="H93" s="32" t="s">
        <v>2143</v>
      </c>
      <c r="I93" s="41">
        <v>1</v>
      </c>
      <c r="J93" s="44" t="s">
        <v>140</v>
      </c>
      <c r="K93" s="34">
        <v>150</v>
      </c>
      <c r="L93" s="56" t="s">
        <v>2477</v>
      </c>
      <c r="M93" s="195"/>
      <c r="N93" s="35"/>
      <c r="O93" s="50"/>
      <c r="P93">
        <v>63</v>
      </c>
    </row>
    <row r="94" spans="1:18" hidden="1">
      <c r="A94" s="29">
        <f>IF(C94="","",SUBTOTAL(103,$C$7:C94))</f>
        <v>0</v>
      </c>
      <c r="B94" s="37" t="s">
        <v>150</v>
      </c>
      <c r="C94" s="31" t="s">
        <v>141</v>
      </c>
      <c r="D94" s="30" t="s">
        <v>29</v>
      </c>
      <c r="E94" s="31" t="s">
        <v>1977</v>
      </c>
      <c r="F94" s="30" t="s">
        <v>294</v>
      </c>
      <c r="G94" s="32" t="s">
        <v>2069</v>
      </c>
      <c r="H94" s="32" t="s">
        <v>2142</v>
      </c>
      <c r="I94" s="41">
        <v>3.3</v>
      </c>
      <c r="J94" s="44" t="s">
        <v>140</v>
      </c>
      <c r="K94" s="34">
        <v>3400</v>
      </c>
      <c r="L94" s="56" t="s">
        <v>2477</v>
      </c>
      <c r="M94" s="195"/>
      <c r="N94" s="35"/>
      <c r="O94" s="50"/>
      <c r="P94">
        <v>64</v>
      </c>
      <c r="Q94" s="105" t="s">
        <v>2595</v>
      </c>
      <c r="R94" t="s">
        <v>147</v>
      </c>
    </row>
    <row r="95" spans="1:18" hidden="1">
      <c r="A95" s="29">
        <f>IF(C95="","",SUBTOTAL(103,$C$7:C95))</f>
        <v>0</v>
      </c>
      <c r="B95" s="37" t="s">
        <v>150</v>
      </c>
      <c r="C95" s="31" t="s">
        <v>141</v>
      </c>
      <c r="D95" s="30" t="s">
        <v>985</v>
      </c>
      <c r="E95" s="31" t="s">
        <v>736</v>
      </c>
      <c r="F95" s="30" t="s">
        <v>2450</v>
      </c>
      <c r="G95" s="32" t="s">
        <v>2451</v>
      </c>
      <c r="H95" s="32" t="s">
        <v>2142</v>
      </c>
      <c r="I95" s="41">
        <v>1.5</v>
      </c>
      <c r="J95" s="44" t="s">
        <v>140</v>
      </c>
      <c r="K95" s="34">
        <v>1600</v>
      </c>
      <c r="L95" s="56" t="s">
        <v>2477</v>
      </c>
      <c r="M95" s="195"/>
      <c r="N95" s="35"/>
      <c r="O95" s="50"/>
      <c r="Q95" t="s">
        <v>2601</v>
      </c>
      <c r="R95" t="s">
        <v>147</v>
      </c>
    </row>
    <row r="96" spans="1:18" hidden="1">
      <c r="A96" s="29">
        <f>IF(C96="","",SUBTOTAL(103,$C$7:C96))</f>
        <v>0</v>
      </c>
      <c r="B96" s="37" t="s">
        <v>150</v>
      </c>
      <c r="C96" s="31" t="s">
        <v>141</v>
      </c>
      <c r="D96" s="30" t="s">
        <v>2452</v>
      </c>
      <c r="E96" s="31" t="s">
        <v>736</v>
      </c>
      <c r="F96" s="30" t="s">
        <v>2450</v>
      </c>
      <c r="G96" s="32" t="s">
        <v>2453</v>
      </c>
      <c r="H96" s="32" t="s">
        <v>2454</v>
      </c>
      <c r="I96" s="41">
        <v>0.9</v>
      </c>
      <c r="J96" s="44" t="s">
        <v>140</v>
      </c>
      <c r="K96" s="34">
        <v>100</v>
      </c>
      <c r="L96" s="56" t="s">
        <v>2477</v>
      </c>
      <c r="M96" s="195"/>
      <c r="N96" s="35"/>
      <c r="O96" s="50"/>
      <c r="Q96" t="s">
        <v>2601</v>
      </c>
      <c r="R96" t="s">
        <v>147</v>
      </c>
    </row>
    <row r="97" spans="1:18" hidden="1">
      <c r="A97" s="29">
        <f>IF(C97="","",SUBTOTAL(103,$C$7:C97))</f>
        <v>0</v>
      </c>
      <c r="B97" s="37" t="s">
        <v>150</v>
      </c>
      <c r="C97" s="31" t="s">
        <v>141</v>
      </c>
      <c r="D97" s="30" t="s">
        <v>152</v>
      </c>
      <c r="E97" s="31" t="s">
        <v>1977</v>
      </c>
      <c r="F97" s="30" t="s">
        <v>404</v>
      </c>
      <c r="G97" s="32" t="s">
        <v>2070</v>
      </c>
      <c r="H97" s="32" t="s">
        <v>2146</v>
      </c>
      <c r="I97" s="41">
        <v>1.6</v>
      </c>
      <c r="J97" s="44" t="s">
        <v>140</v>
      </c>
      <c r="K97" s="34">
        <v>780</v>
      </c>
      <c r="L97" s="56" t="s">
        <v>2477</v>
      </c>
      <c r="M97" s="195"/>
      <c r="N97" s="35"/>
      <c r="O97" s="50"/>
      <c r="P97">
        <v>65</v>
      </c>
      <c r="Q97" s="105" t="s">
        <v>2595</v>
      </c>
      <c r="R97" t="s">
        <v>147</v>
      </c>
    </row>
    <row r="98" spans="1:18" hidden="1">
      <c r="A98" s="29">
        <f>IF(C98="","",SUBTOTAL(103,$C$7:C98))</f>
        <v>0</v>
      </c>
      <c r="B98" s="37" t="s">
        <v>150</v>
      </c>
      <c r="C98" s="31" t="s">
        <v>141</v>
      </c>
      <c r="D98" s="30" t="s">
        <v>153</v>
      </c>
      <c r="E98" s="31" t="s">
        <v>1977</v>
      </c>
      <c r="F98" s="30" t="s">
        <v>406</v>
      </c>
      <c r="G98" s="32" t="s">
        <v>2071</v>
      </c>
      <c r="H98" s="32" t="s">
        <v>2147</v>
      </c>
      <c r="I98" s="41">
        <v>0.2</v>
      </c>
      <c r="J98" s="44" t="s">
        <v>140</v>
      </c>
      <c r="K98" s="34">
        <v>70</v>
      </c>
      <c r="L98" s="56" t="s">
        <v>2477</v>
      </c>
      <c r="M98" s="195"/>
      <c r="N98" s="35"/>
      <c r="O98" s="50"/>
      <c r="P98">
        <v>66</v>
      </c>
      <c r="Q98" s="105" t="s">
        <v>2595</v>
      </c>
      <c r="R98" t="s">
        <v>147</v>
      </c>
    </row>
    <row r="99" spans="1:18" hidden="1">
      <c r="A99" s="29">
        <f>IF(C99="","",SUBTOTAL(103,$C$7:C99))</f>
        <v>0</v>
      </c>
      <c r="B99" s="37" t="s">
        <v>150</v>
      </c>
      <c r="C99" s="31" t="s">
        <v>141</v>
      </c>
      <c r="D99" s="30" t="s">
        <v>153</v>
      </c>
      <c r="E99" s="31" t="s">
        <v>1977</v>
      </c>
      <c r="F99" s="30" t="s">
        <v>406</v>
      </c>
      <c r="G99" s="32" t="s">
        <v>2072</v>
      </c>
      <c r="H99" s="32" t="s">
        <v>2147</v>
      </c>
      <c r="I99" s="41">
        <v>0.6</v>
      </c>
      <c r="J99" s="44" t="s">
        <v>140</v>
      </c>
      <c r="K99" s="34">
        <v>80</v>
      </c>
      <c r="L99" s="56" t="s">
        <v>2477</v>
      </c>
      <c r="M99" s="195"/>
      <c r="N99" s="35"/>
      <c r="O99" s="50"/>
      <c r="P99">
        <v>67</v>
      </c>
      <c r="Q99" s="105" t="s">
        <v>2595</v>
      </c>
      <c r="R99" t="s">
        <v>147</v>
      </c>
    </row>
    <row r="100" spans="1:18" hidden="1">
      <c r="A100" s="29">
        <f>IF(C100="","",SUBTOTAL(103,$C$7:C100))</f>
        <v>0</v>
      </c>
      <c r="B100" s="37" t="s">
        <v>150</v>
      </c>
      <c r="C100" s="31" t="s">
        <v>141</v>
      </c>
      <c r="D100" s="30" t="s">
        <v>153</v>
      </c>
      <c r="E100" s="31" t="s">
        <v>736</v>
      </c>
      <c r="F100" s="30" t="s">
        <v>406</v>
      </c>
      <c r="G100" s="32" t="s">
        <v>2455</v>
      </c>
      <c r="H100" s="32" t="s">
        <v>2147</v>
      </c>
      <c r="I100" s="41">
        <v>0.6</v>
      </c>
      <c r="J100" s="44" t="s">
        <v>140</v>
      </c>
      <c r="K100" s="34">
        <v>80</v>
      </c>
      <c r="L100" s="56" t="s">
        <v>2477</v>
      </c>
      <c r="M100" s="195"/>
      <c r="N100" s="35"/>
      <c r="O100" s="50"/>
      <c r="Q100" t="s">
        <v>2601</v>
      </c>
      <c r="R100" t="s">
        <v>147</v>
      </c>
    </row>
    <row r="101" spans="1:18" hidden="1">
      <c r="A101" s="29">
        <f>IF(C101="","",SUBTOTAL(103,$C$7:C101))</f>
        <v>0</v>
      </c>
      <c r="B101" s="37" t="s">
        <v>150</v>
      </c>
      <c r="C101" s="31" t="s">
        <v>141</v>
      </c>
      <c r="D101" s="30" t="s">
        <v>153</v>
      </c>
      <c r="E101" s="31" t="s">
        <v>736</v>
      </c>
      <c r="F101" s="30" t="s">
        <v>406</v>
      </c>
      <c r="G101" s="32" t="s">
        <v>2456</v>
      </c>
      <c r="H101" s="32" t="s">
        <v>2147</v>
      </c>
      <c r="I101" s="41">
        <v>0.6</v>
      </c>
      <c r="J101" s="44" t="s">
        <v>140</v>
      </c>
      <c r="K101" s="34">
        <v>80</v>
      </c>
      <c r="L101" s="56" t="s">
        <v>2477</v>
      </c>
      <c r="M101" s="195"/>
      <c r="N101" s="35"/>
      <c r="O101" s="50"/>
      <c r="Q101" t="s">
        <v>2601</v>
      </c>
      <c r="R101" t="s">
        <v>147</v>
      </c>
    </row>
    <row r="102" spans="1:18" hidden="1">
      <c r="A102" s="29">
        <f>IF(C102="","",SUBTOTAL(103,$C$7:C102))</f>
        <v>0</v>
      </c>
      <c r="B102" s="37" t="s">
        <v>150</v>
      </c>
      <c r="C102" s="31" t="s">
        <v>141</v>
      </c>
      <c r="D102" s="30" t="s">
        <v>29</v>
      </c>
      <c r="E102" s="31" t="s">
        <v>1977</v>
      </c>
      <c r="F102" s="30" t="s">
        <v>1992</v>
      </c>
      <c r="G102" s="32" t="s">
        <v>2073</v>
      </c>
      <c r="H102" s="32" t="s">
        <v>2146</v>
      </c>
      <c r="I102" s="41">
        <v>1</v>
      </c>
      <c r="J102" s="44" t="s">
        <v>140</v>
      </c>
      <c r="K102" s="34">
        <v>50</v>
      </c>
      <c r="L102" s="56" t="s">
        <v>2477</v>
      </c>
      <c r="M102" s="195"/>
      <c r="N102" s="35"/>
      <c r="O102" s="50"/>
      <c r="P102">
        <v>68</v>
      </c>
      <c r="Q102" s="105" t="s">
        <v>2595</v>
      </c>
      <c r="R102" t="s">
        <v>147</v>
      </c>
    </row>
    <row r="103" spans="1:18" hidden="1">
      <c r="A103" s="29">
        <f>IF(C103="","",SUBTOTAL(103,$C$7:C103))</f>
        <v>0</v>
      </c>
      <c r="B103" s="37" t="s">
        <v>150</v>
      </c>
      <c r="C103" s="31" t="s">
        <v>141</v>
      </c>
      <c r="D103" s="30" t="s">
        <v>28</v>
      </c>
      <c r="E103" s="31" t="s">
        <v>1977</v>
      </c>
      <c r="F103" s="30" t="s">
        <v>335</v>
      </c>
      <c r="G103" s="32" t="s">
        <v>2074</v>
      </c>
      <c r="H103" s="32" t="s">
        <v>289</v>
      </c>
      <c r="I103" s="41">
        <v>0.65</v>
      </c>
      <c r="J103" s="44" t="s">
        <v>140</v>
      </c>
      <c r="K103" s="34">
        <v>535</v>
      </c>
      <c r="L103" s="56" t="s">
        <v>2477</v>
      </c>
      <c r="M103" s="195"/>
      <c r="N103" s="35"/>
      <c r="O103" s="50"/>
      <c r="P103">
        <v>69</v>
      </c>
    </row>
    <row r="104" spans="1:18" hidden="1">
      <c r="A104" s="29">
        <f>IF(C104="","",SUBTOTAL(103,$C$7:C104))</f>
        <v>0</v>
      </c>
      <c r="B104" s="37" t="s">
        <v>150</v>
      </c>
      <c r="C104" s="31" t="s">
        <v>141</v>
      </c>
      <c r="D104" s="30" t="s">
        <v>28</v>
      </c>
      <c r="E104" s="31" t="s">
        <v>1977</v>
      </c>
      <c r="F104" s="30" t="s">
        <v>335</v>
      </c>
      <c r="G104" s="32" t="s">
        <v>2075</v>
      </c>
      <c r="H104" s="32" t="s">
        <v>289</v>
      </c>
      <c r="I104" s="41">
        <v>0.82</v>
      </c>
      <c r="J104" s="44" t="s">
        <v>140</v>
      </c>
      <c r="K104" s="34">
        <v>273</v>
      </c>
      <c r="L104" s="56" t="s">
        <v>2477</v>
      </c>
      <c r="M104" s="195"/>
      <c r="N104" s="35"/>
      <c r="O104" s="50"/>
      <c r="P104">
        <v>70</v>
      </c>
    </row>
    <row r="105" spans="1:18" hidden="1">
      <c r="A105" s="29">
        <f>IF(C105="","",SUBTOTAL(103,$C$7:C105))</f>
        <v>0</v>
      </c>
      <c r="B105" s="37" t="s">
        <v>150</v>
      </c>
      <c r="C105" s="31" t="s">
        <v>141</v>
      </c>
      <c r="D105" s="30" t="s">
        <v>28</v>
      </c>
      <c r="E105" s="31" t="s">
        <v>1977</v>
      </c>
      <c r="F105" s="30" t="s">
        <v>403</v>
      </c>
      <c r="G105" s="32" t="s">
        <v>2076</v>
      </c>
      <c r="H105" s="32" t="s">
        <v>289</v>
      </c>
      <c r="I105" s="41">
        <v>0.92</v>
      </c>
      <c r="J105" s="44" t="s">
        <v>140</v>
      </c>
      <c r="K105" s="34">
        <v>330</v>
      </c>
      <c r="L105" s="56" t="s">
        <v>2477</v>
      </c>
      <c r="M105" s="195"/>
      <c r="N105" s="35"/>
      <c r="O105" s="50"/>
      <c r="P105">
        <v>71</v>
      </c>
    </row>
    <row r="106" spans="1:18" hidden="1">
      <c r="A106" s="29">
        <f>IF(C106="","",SUBTOTAL(103,$C$7:C106))</f>
        <v>0</v>
      </c>
      <c r="B106" s="37" t="s">
        <v>150</v>
      </c>
      <c r="C106" s="31" t="s">
        <v>141</v>
      </c>
      <c r="D106" s="30" t="s">
        <v>153</v>
      </c>
      <c r="E106" s="31" t="s">
        <v>1977</v>
      </c>
      <c r="F106" s="30" t="s">
        <v>425</v>
      </c>
      <c r="G106" s="32" t="s">
        <v>2077</v>
      </c>
      <c r="H106" s="32" t="s">
        <v>289</v>
      </c>
      <c r="I106" s="41">
        <v>0.5</v>
      </c>
      <c r="J106" s="44" t="s">
        <v>140</v>
      </c>
      <c r="K106" s="34">
        <v>582.20000000000005</v>
      </c>
      <c r="L106" s="56" t="s">
        <v>2477</v>
      </c>
      <c r="M106" s="195"/>
      <c r="N106" s="35"/>
      <c r="O106" s="50"/>
      <c r="P106">
        <v>72</v>
      </c>
    </row>
    <row r="107" spans="1:18" hidden="1">
      <c r="A107" s="29">
        <f>IF(C107="","",SUBTOTAL(103,$C$7:C107))</f>
        <v>0</v>
      </c>
      <c r="B107" s="37" t="s">
        <v>150</v>
      </c>
      <c r="C107" s="31" t="s">
        <v>141</v>
      </c>
      <c r="D107" s="30" t="s">
        <v>174</v>
      </c>
      <c r="E107" s="31" t="s">
        <v>1977</v>
      </c>
      <c r="F107" s="30" t="s">
        <v>426</v>
      </c>
      <c r="G107" s="32" t="s">
        <v>2078</v>
      </c>
      <c r="H107" s="32" t="s">
        <v>289</v>
      </c>
      <c r="I107" s="41">
        <v>0.45</v>
      </c>
      <c r="J107" s="44" t="s">
        <v>140</v>
      </c>
      <c r="K107" s="34">
        <v>44</v>
      </c>
      <c r="L107" s="56" t="s">
        <v>2477</v>
      </c>
      <c r="M107" s="195"/>
      <c r="N107" s="35"/>
      <c r="O107" s="50"/>
      <c r="P107">
        <v>73</v>
      </c>
    </row>
    <row r="108" spans="1:18" hidden="1">
      <c r="A108" s="29">
        <f>IF(C108="","",SUBTOTAL(103,$C$7:C108))</f>
        <v>0</v>
      </c>
      <c r="B108" s="37" t="s">
        <v>150</v>
      </c>
      <c r="C108" s="31" t="s">
        <v>141</v>
      </c>
      <c r="D108" s="30" t="s">
        <v>153</v>
      </c>
      <c r="E108" s="31" t="s">
        <v>1977</v>
      </c>
      <c r="F108" s="30" t="s">
        <v>425</v>
      </c>
      <c r="G108" s="32" t="s">
        <v>2079</v>
      </c>
      <c r="H108" s="32" t="s">
        <v>289</v>
      </c>
      <c r="I108" s="41">
        <v>0.1</v>
      </c>
      <c r="J108" s="44" t="s">
        <v>140</v>
      </c>
      <c r="K108" s="34">
        <v>10</v>
      </c>
      <c r="L108" s="56" t="s">
        <v>2478</v>
      </c>
      <c r="M108" s="195"/>
      <c r="N108" s="35"/>
      <c r="O108" s="50"/>
      <c r="P108">
        <v>74</v>
      </c>
    </row>
    <row r="109" spans="1:18" hidden="1">
      <c r="A109" s="29">
        <f>IF(C109="","",SUBTOTAL(103,$C$7:C109))</f>
        <v>0</v>
      </c>
      <c r="B109" s="37" t="s">
        <v>150</v>
      </c>
      <c r="C109" s="31" t="s">
        <v>141</v>
      </c>
      <c r="D109" s="30" t="s">
        <v>152</v>
      </c>
      <c r="E109" s="31" t="s">
        <v>1977</v>
      </c>
      <c r="F109" s="30" t="s">
        <v>427</v>
      </c>
      <c r="G109" s="32" t="s">
        <v>2080</v>
      </c>
      <c r="H109" s="32" t="s">
        <v>289</v>
      </c>
      <c r="I109" s="41">
        <v>0.2</v>
      </c>
      <c r="J109" s="44" t="s">
        <v>140</v>
      </c>
      <c r="K109" s="34">
        <v>462</v>
      </c>
      <c r="L109" s="56" t="s">
        <v>2477</v>
      </c>
      <c r="M109" s="195"/>
      <c r="N109" s="35"/>
      <c r="O109" s="50"/>
      <c r="P109">
        <v>75</v>
      </c>
    </row>
    <row r="110" spans="1:18" hidden="1">
      <c r="A110" s="29">
        <f>IF(C110="","",SUBTOTAL(103,$C$7:C110))</f>
        <v>0</v>
      </c>
      <c r="B110" s="37" t="s">
        <v>150</v>
      </c>
      <c r="C110" s="31" t="s">
        <v>141</v>
      </c>
      <c r="D110" s="30" t="s">
        <v>153</v>
      </c>
      <c r="E110" s="31" t="s">
        <v>1977</v>
      </c>
      <c r="F110" s="30" t="s">
        <v>425</v>
      </c>
      <c r="G110" s="32" t="s">
        <v>2081</v>
      </c>
      <c r="H110" s="32" t="s">
        <v>289</v>
      </c>
      <c r="I110" s="41">
        <v>0.75</v>
      </c>
      <c r="J110" s="44" t="s">
        <v>140</v>
      </c>
      <c r="K110" s="34">
        <v>371</v>
      </c>
      <c r="L110" s="56" t="s">
        <v>2477</v>
      </c>
      <c r="M110" s="195"/>
      <c r="N110" s="35"/>
      <c r="O110" s="50"/>
      <c r="P110">
        <v>76</v>
      </c>
    </row>
    <row r="111" spans="1:18" hidden="1">
      <c r="A111" s="29">
        <f>IF(C111="","",SUBTOTAL(103,$C$7:C111))</f>
        <v>0</v>
      </c>
      <c r="B111" s="37" t="s">
        <v>150</v>
      </c>
      <c r="C111" s="31" t="s">
        <v>141</v>
      </c>
      <c r="D111" s="30" t="s">
        <v>28</v>
      </c>
      <c r="E111" s="31" t="s">
        <v>1977</v>
      </c>
      <c r="F111" s="30" t="s">
        <v>428</v>
      </c>
      <c r="G111" s="32" t="s">
        <v>2082</v>
      </c>
      <c r="H111" s="32" t="s">
        <v>289</v>
      </c>
      <c r="I111" s="41">
        <v>0.34</v>
      </c>
      <c r="J111" s="44" t="s">
        <v>140</v>
      </c>
      <c r="K111" s="34">
        <v>272</v>
      </c>
      <c r="L111" s="56" t="s">
        <v>2477</v>
      </c>
      <c r="M111" s="195"/>
      <c r="N111" s="35"/>
      <c r="O111" s="50"/>
      <c r="P111">
        <v>77</v>
      </c>
    </row>
    <row r="112" spans="1:18" hidden="1">
      <c r="A112" s="29">
        <f>IF(C112="","",SUBTOTAL(103,$C$7:C112))</f>
        <v>0</v>
      </c>
      <c r="B112" s="37" t="s">
        <v>150</v>
      </c>
      <c r="C112" s="31" t="s">
        <v>141</v>
      </c>
      <c r="D112" s="30" t="s">
        <v>153</v>
      </c>
      <c r="E112" s="31" t="s">
        <v>1977</v>
      </c>
      <c r="F112" s="30" t="s">
        <v>335</v>
      </c>
      <c r="G112" s="32" t="s">
        <v>2083</v>
      </c>
      <c r="H112" s="32" t="s">
        <v>289</v>
      </c>
      <c r="I112" s="41">
        <v>1.4</v>
      </c>
      <c r="J112" s="44" t="s">
        <v>140</v>
      </c>
      <c r="K112" s="34">
        <v>350</v>
      </c>
      <c r="L112" s="56" t="s">
        <v>2477</v>
      </c>
      <c r="M112" s="195"/>
      <c r="N112" s="35"/>
      <c r="O112" s="50"/>
      <c r="P112">
        <v>78</v>
      </c>
      <c r="Q112" s="105" t="s">
        <v>2595</v>
      </c>
      <c r="R112" t="s">
        <v>147</v>
      </c>
    </row>
    <row r="113" spans="1:18" hidden="1">
      <c r="A113" s="29">
        <f>IF(C113="","",SUBTOTAL(103,$C$7:C113))</f>
        <v>0</v>
      </c>
      <c r="B113" s="37" t="s">
        <v>150</v>
      </c>
      <c r="C113" s="31" t="s">
        <v>141</v>
      </c>
      <c r="D113" s="30" t="s">
        <v>28</v>
      </c>
      <c r="E113" s="31" t="s">
        <v>1977</v>
      </c>
      <c r="F113" s="30" t="s">
        <v>294</v>
      </c>
      <c r="G113" s="32" t="s">
        <v>2084</v>
      </c>
      <c r="H113" s="32" t="s">
        <v>289</v>
      </c>
      <c r="I113" s="41">
        <v>0.6</v>
      </c>
      <c r="J113" s="44" t="s">
        <v>140</v>
      </c>
      <c r="K113" s="34">
        <v>350</v>
      </c>
      <c r="L113" s="56" t="s">
        <v>2477</v>
      </c>
      <c r="M113" s="195"/>
      <c r="N113" s="35"/>
      <c r="O113" s="50"/>
      <c r="P113">
        <v>79</v>
      </c>
      <c r="Q113" s="105" t="s">
        <v>2595</v>
      </c>
      <c r="R113" t="s">
        <v>147</v>
      </c>
    </row>
    <row r="114" spans="1:18" hidden="1">
      <c r="A114" s="29">
        <f>IF(C114="","",SUBTOTAL(103,$C$7:C114))</f>
        <v>0</v>
      </c>
      <c r="B114" s="37" t="s">
        <v>150</v>
      </c>
      <c r="C114" s="31" t="s">
        <v>141</v>
      </c>
      <c r="D114" s="30" t="s">
        <v>153</v>
      </c>
      <c r="E114" s="31" t="s">
        <v>1977</v>
      </c>
      <c r="F114" s="30" t="s">
        <v>335</v>
      </c>
      <c r="G114" s="32" t="s">
        <v>2085</v>
      </c>
      <c r="H114" s="32" t="s">
        <v>289</v>
      </c>
      <c r="I114" s="41">
        <v>1.7</v>
      </c>
      <c r="J114" s="44" t="s">
        <v>140</v>
      </c>
      <c r="K114" s="34">
        <v>250</v>
      </c>
      <c r="L114" s="56" t="s">
        <v>2477</v>
      </c>
      <c r="M114" s="195"/>
      <c r="N114" s="35"/>
      <c r="O114" s="50"/>
      <c r="P114">
        <v>80</v>
      </c>
      <c r="Q114" s="105" t="s">
        <v>2595</v>
      </c>
      <c r="R114" t="s">
        <v>147</v>
      </c>
    </row>
    <row r="115" spans="1:18" hidden="1">
      <c r="A115" s="29">
        <f>IF(C115="","",SUBTOTAL(103,$C$7:C115))</f>
        <v>0</v>
      </c>
      <c r="B115" s="37" t="s">
        <v>150</v>
      </c>
      <c r="C115" s="31" t="s">
        <v>141</v>
      </c>
      <c r="D115" s="30" t="s">
        <v>27</v>
      </c>
      <c r="E115" s="31" t="s">
        <v>1977</v>
      </c>
      <c r="F115" s="30" t="s">
        <v>429</v>
      </c>
      <c r="G115" s="32" t="s">
        <v>2086</v>
      </c>
      <c r="H115" s="32" t="s">
        <v>289</v>
      </c>
      <c r="I115" s="41">
        <v>0.9</v>
      </c>
      <c r="J115" s="44" t="s">
        <v>140</v>
      </c>
      <c r="K115" s="34">
        <v>240</v>
      </c>
      <c r="L115" s="56" t="s">
        <v>2477</v>
      </c>
      <c r="M115" s="195"/>
      <c r="N115" s="35"/>
      <c r="O115" s="50"/>
      <c r="P115">
        <v>81</v>
      </c>
      <c r="Q115" s="105" t="s">
        <v>2595</v>
      </c>
      <c r="R115" t="s">
        <v>147</v>
      </c>
    </row>
    <row r="116" spans="1:18" hidden="1">
      <c r="A116" s="29">
        <f>IF(C116="","",SUBTOTAL(103,$C$7:C116))</f>
        <v>0</v>
      </c>
      <c r="B116" s="37" t="s">
        <v>150</v>
      </c>
      <c r="C116" s="31" t="s">
        <v>141</v>
      </c>
      <c r="D116" s="30" t="s">
        <v>29</v>
      </c>
      <c r="E116" s="31" t="s">
        <v>1977</v>
      </c>
      <c r="F116" s="30" t="s">
        <v>403</v>
      </c>
      <c r="G116" s="32" t="s">
        <v>2087</v>
      </c>
      <c r="H116" s="32" t="s">
        <v>289</v>
      </c>
      <c r="I116" s="41">
        <v>0.8</v>
      </c>
      <c r="J116" s="44" t="s">
        <v>140</v>
      </c>
      <c r="K116" s="34">
        <v>25</v>
      </c>
      <c r="L116" s="56" t="s">
        <v>2477</v>
      </c>
      <c r="M116" s="195"/>
      <c r="N116" s="35"/>
      <c r="O116" s="50"/>
      <c r="P116">
        <v>82</v>
      </c>
      <c r="Q116" s="105" t="s">
        <v>2595</v>
      </c>
      <c r="R116" t="s">
        <v>147</v>
      </c>
    </row>
    <row r="117" spans="1:18" hidden="1">
      <c r="A117" s="29">
        <f>IF(C117="","",SUBTOTAL(103,$C$7:C117))</f>
        <v>0</v>
      </c>
      <c r="B117" s="37" t="s">
        <v>150</v>
      </c>
      <c r="C117" s="31" t="s">
        <v>141</v>
      </c>
      <c r="D117" s="30" t="s">
        <v>174</v>
      </c>
      <c r="E117" s="31" t="s">
        <v>1977</v>
      </c>
      <c r="F117" s="30" t="s">
        <v>403</v>
      </c>
      <c r="G117" s="32" t="s">
        <v>2087</v>
      </c>
      <c r="H117" s="32" t="s">
        <v>289</v>
      </c>
      <c r="I117" s="41">
        <v>0.1</v>
      </c>
      <c r="J117" s="44" t="s">
        <v>140</v>
      </c>
      <c r="K117" s="34">
        <v>5</v>
      </c>
      <c r="L117" s="56" t="s">
        <v>2477</v>
      </c>
      <c r="M117" s="195"/>
      <c r="N117" s="35"/>
      <c r="O117" s="50"/>
      <c r="P117">
        <v>83</v>
      </c>
      <c r="Q117" s="105" t="s">
        <v>2595</v>
      </c>
      <c r="R117" t="s">
        <v>147</v>
      </c>
    </row>
    <row r="118" spans="1:18" hidden="1">
      <c r="A118" s="29">
        <f>IF(C118="","",SUBTOTAL(103,$C$7:C118))</f>
        <v>0</v>
      </c>
      <c r="B118" s="37" t="s">
        <v>150</v>
      </c>
      <c r="C118" s="31" t="s">
        <v>141</v>
      </c>
      <c r="D118" s="30" t="s">
        <v>29</v>
      </c>
      <c r="E118" s="31" t="s">
        <v>1977</v>
      </c>
      <c r="F118" s="30" t="s">
        <v>429</v>
      </c>
      <c r="G118" s="32" t="s">
        <v>181</v>
      </c>
      <c r="H118" s="32" t="s">
        <v>2145</v>
      </c>
      <c r="I118" s="41">
        <v>0.96</v>
      </c>
      <c r="J118" s="44" t="s">
        <v>140</v>
      </c>
      <c r="K118" s="34">
        <v>605</v>
      </c>
      <c r="L118" s="56" t="s">
        <v>2477</v>
      </c>
      <c r="M118" s="195"/>
      <c r="N118" s="35"/>
      <c r="O118" s="50"/>
      <c r="P118">
        <v>84</v>
      </c>
    </row>
    <row r="119" spans="1:18" hidden="1">
      <c r="A119" s="29">
        <f>IF(C119="","",SUBTOTAL(103,$C$7:C119))</f>
        <v>0</v>
      </c>
      <c r="B119" s="37" t="s">
        <v>150</v>
      </c>
      <c r="C119" s="31" t="s">
        <v>141</v>
      </c>
      <c r="D119" s="30" t="s">
        <v>30</v>
      </c>
      <c r="E119" s="31" t="s">
        <v>1977</v>
      </c>
      <c r="F119" s="30" t="s">
        <v>1451</v>
      </c>
      <c r="G119" s="32" t="s">
        <v>2088</v>
      </c>
      <c r="H119" s="32" t="s">
        <v>2142</v>
      </c>
      <c r="I119" s="41">
        <v>2</v>
      </c>
      <c r="J119" s="44" t="s">
        <v>140</v>
      </c>
      <c r="K119" s="34">
        <v>2690</v>
      </c>
      <c r="L119" s="56" t="s">
        <v>2477</v>
      </c>
      <c r="M119" s="195"/>
      <c r="N119" s="35"/>
      <c r="O119" s="50"/>
      <c r="P119">
        <v>85</v>
      </c>
    </row>
    <row r="120" spans="1:18" hidden="1">
      <c r="A120" s="29">
        <f>IF(C120="","",SUBTOTAL(103,$C$7:C120))</f>
        <v>0</v>
      </c>
      <c r="B120" s="37" t="s">
        <v>150</v>
      </c>
      <c r="C120" s="31" t="s">
        <v>141</v>
      </c>
      <c r="D120" s="30" t="s">
        <v>30</v>
      </c>
      <c r="E120" s="31" t="s">
        <v>1977</v>
      </c>
      <c r="F120" s="30" t="s">
        <v>339</v>
      </c>
      <c r="G120" s="32" t="s">
        <v>68</v>
      </c>
      <c r="H120" s="32" t="s">
        <v>2145</v>
      </c>
      <c r="I120" s="41">
        <v>0.62</v>
      </c>
      <c r="J120" s="44" t="s">
        <v>140</v>
      </c>
      <c r="K120" s="34">
        <v>240</v>
      </c>
      <c r="L120" s="56" t="s">
        <v>2477</v>
      </c>
      <c r="M120" s="195"/>
      <c r="N120" s="35"/>
      <c r="O120" s="50"/>
      <c r="P120">
        <v>86</v>
      </c>
    </row>
    <row r="121" spans="1:18" ht="27" hidden="1">
      <c r="A121" s="29">
        <f>IF(C121="","",SUBTOTAL(103,$C$7:C121))</f>
        <v>0</v>
      </c>
      <c r="B121" s="37" t="s">
        <v>150</v>
      </c>
      <c r="C121" s="31" t="s">
        <v>141</v>
      </c>
      <c r="D121" s="121" t="s">
        <v>2603</v>
      </c>
      <c r="E121" s="31" t="s">
        <v>1977</v>
      </c>
      <c r="F121" s="30" t="s">
        <v>340</v>
      </c>
      <c r="G121" s="32" t="s">
        <v>69</v>
      </c>
      <c r="H121" s="32" t="s">
        <v>2144</v>
      </c>
      <c r="I121" s="41">
        <f>0.8+I122</f>
        <v>1.6</v>
      </c>
      <c r="J121" s="44" t="s">
        <v>140</v>
      </c>
      <c r="K121" s="34">
        <f>584+K122</f>
        <v>1168</v>
      </c>
      <c r="L121" s="56" t="s">
        <v>2477</v>
      </c>
      <c r="M121" s="195"/>
      <c r="N121" s="35"/>
      <c r="O121" s="50"/>
      <c r="P121">
        <v>87</v>
      </c>
      <c r="Q121" s="105"/>
    </row>
    <row r="122" spans="1:18" hidden="1">
      <c r="A122" s="29">
        <f>IF(C122="","",SUBTOTAL(103,$C$7:C122))</f>
        <v>0</v>
      </c>
      <c r="B122" s="37" t="s">
        <v>150</v>
      </c>
      <c r="C122" s="31" t="s">
        <v>141</v>
      </c>
      <c r="D122" s="32" t="s">
        <v>2008</v>
      </c>
      <c r="E122" s="31" t="s">
        <v>1977</v>
      </c>
      <c r="F122" s="30" t="s">
        <v>340</v>
      </c>
      <c r="G122" s="32" t="s">
        <v>69</v>
      </c>
      <c r="H122" s="32" t="s">
        <v>2144</v>
      </c>
      <c r="I122" s="41">
        <v>0.8</v>
      </c>
      <c r="J122" s="44" t="s">
        <v>140</v>
      </c>
      <c r="K122" s="34">
        <v>584</v>
      </c>
      <c r="L122" s="56" t="s">
        <v>2477</v>
      </c>
      <c r="M122" s="195"/>
      <c r="N122" s="35"/>
      <c r="O122" s="50"/>
      <c r="P122">
        <v>88</v>
      </c>
      <c r="Q122" s="105" t="s">
        <v>2604</v>
      </c>
    </row>
    <row r="123" spans="1:18" hidden="1">
      <c r="A123" s="29">
        <f>IF(C123="","",SUBTOTAL(103,$C$7:C123))</f>
        <v>0</v>
      </c>
      <c r="B123" s="37" t="s">
        <v>150</v>
      </c>
      <c r="C123" s="31" t="s">
        <v>141</v>
      </c>
      <c r="D123" s="30" t="s">
        <v>30</v>
      </c>
      <c r="E123" s="31" t="s">
        <v>1977</v>
      </c>
      <c r="F123" s="30" t="s">
        <v>341</v>
      </c>
      <c r="G123" s="32" t="s">
        <v>70</v>
      </c>
      <c r="H123" s="32" t="s">
        <v>2142</v>
      </c>
      <c r="I123" s="41">
        <v>1.7</v>
      </c>
      <c r="J123" s="44" t="s">
        <v>140</v>
      </c>
      <c r="K123" s="34">
        <v>465</v>
      </c>
      <c r="L123" s="56" t="s">
        <v>2477</v>
      </c>
      <c r="M123" s="195"/>
      <c r="N123" s="35"/>
      <c r="O123" s="50"/>
      <c r="P123">
        <v>89</v>
      </c>
    </row>
    <row r="124" spans="1:18" hidden="1">
      <c r="A124" s="29">
        <f>IF(C124="","",SUBTOTAL(103,$C$7:C124))</f>
        <v>0</v>
      </c>
      <c r="B124" s="37" t="s">
        <v>150</v>
      </c>
      <c r="C124" s="31" t="s">
        <v>141</v>
      </c>
      <c r="D124" s="30" t="s">
        <v>30</v>
      </c>
      <c r="E124" s="31" t="s">
        <v>1977</v>
      </c>
      <c r="F124" s="30" t="s">
        <v>295</v>
      </c>
      <c r="G124" s="32" t="s">
        <v>48</v>
      </c>
      <c r="H124" s="32" t="s">
        <v>2143</v>
      </c>
      <c r="I124" s="41">
        <v>2</v>
      </c>
      <c r="J124" s="44" t="s">
        <v>140</v>
      </c>
      <c r="K124" s="34">
        <v>1238</v>
      </c>
      <c r="L124" s="56" t="s">
        <v>2477</v>
      </c>
      <c r="M124" s="195"/>
      <c r="N124" s="35"/>
      <c r="O124" s="50"/>
      <c r="P124">
        <v>90</v>
      </c>
    </row>
    <row r="125" spans="1:18" hidden="1">
      <c r="A125" s="29">
        <f>IF(C125="","",SUBTOTAL(103,$C$7:C125))</f>
        <v>0</v>
      </c>
      <c r="B125" s="37" t="s">
        <v>150</v>
      </c>
      <c r="C125" s="31" t="s">
        <v>141</v>
      </c>
      <c r="D125" s="30" t="s">
        <v>30</v>
      </c>
      <c r="E125" s="31" t="s">
        <v>1977</v>
      </c>
      <c r="F125" s="30" t="s">
        <v>1993</v>
      </c>
      <c r="G125" s="32" t="s">
        <v>2089</v>
      </c>
      <c r="H125" s="32" t="s">
        <v>2143</v>
      </c>
      <c r="I125" s="41">
        <v>0.4</v>
      </c>
      <c r="J125" s="44" t="s">
        <v>140</v>
      </c>
      <c r="K125" s="34">
        <v>120</v>
      </c>
      <c r="L125" s="56" t="s">
        <v>2477</v>
      </c>
      <c r="M125" s="195"/>
      <c r="N125" s="35"/>
      <c r="O125" s="50"/>
      <c r="P125">
        <v>91</v>
      </c>
      <c r="Q125" s="105" t="s">
        <v>2608</v>
      </c>
      <c r="R125" t="s">
        <v>147</v>
      </c>
    </row>
    <row r="126" spans="1:18" hidden="1">
      <c r="A126" s="29">
        <f>IF(C126="","",SUBTOTAL(103,$C$7:C126))</f>
        <v>0</v>
      </c>
      <c r="B126" s="37" t="s">
        <v>150</v>
      </c>
      <c r="C126" s="31" t="s">
        <v>141</v>
      </c>
      <c r="D126" s="30" t="s">
        <v>30</v>
      </c>
      <c r="E126" s="31" t="s">
        <v>1977</v>
      </c>
      <c r="F126" s="30" t="s">
        <v>1994</v>
      </c>
      <c r="G126" s="32" t="s">
        <v>2090</v>
      </c>
      <c r="H126" s="32" t="s">
        <v>2143</v>
      </c>
      <c r="I126" s="41">
        <v>0.2</v>
      </c>
      <c r="J126" s="44" t="s">
        <v>140</v>
      </c>
      <c r="K126" s="34">
        <v>120</v>
      </c>
      <c r="L126" s="56" t="s">
        <v>2477</v>
      </c>
      <c r="M126" s="195"/>
      <c r="N126" s="35"/>
      <c r="O126" s="50"/>
      <c r="P126">
        <v>92</v>
      </c>
      <c r="Q126" s="105" t="s">
        <v>2608</v>
      </c>
      <c r="R126" t="s">
        <v>147</v>
      </c>
    </row>
    <row r="127" spans="1:18" hidden="1">
      <c r="A127" s="29">
        <f>IF(C127="","",SUBTOTAL(103,$C$7:C127))</f>
        <v>0</v>
      </c>
      <c r="B127" s="37" t="s">
        <v>150</v>
      </c>
      <c r="C127" s="31" t="s">
        <v>141</v>
      </c>
      <c r="D127" s="30" t="s">
        <v>30</v>
      </c>
      <c r="E127" s="31" t="s">
        <v>1977</v>
      </c>
      <c r="F127" s="30" t="s">
        <v>1995</v>
      </c>
      <c r="G127" s="32" t="s">
        <v>269</v>
      </c>
      <c r="H127" s="32" t="s">
        <v>289</v>
      </c>
      <c r="I127" s="41">
        <v>0.3</v>
      </c>
      <c r="J127" s="44" t="s">
        <v>140</v>
      </c>
      <c r="K127" s="34">
        <v>130</v>
      </c>
      <c r="L127" s="56" t="s">
        <v>2477</v>
      </c>
      <c r="M127" s="195"/>
      <c r="N127" s="35"/>
      <c r="O127" s="50"/>
      <c r="P127">
        <v>93</v>
      </c>
      <c r="Q127" s="105" t="s">
        <v>2608</v>
      </c>
      <c r="R127" t="s">
        <v>147</v>
      </c>
    </row>
    <row r="128" spans="1:18" hidden="1">
      <c r="A128" s="29">
        <f>IF(C128="","",SUBTOTAL(103,$C$7:C128))</f>
        <v>0</v>
      </c>
      <c r="B128" s="37" t="s">
        <v>150</v>
      </c>
      <c r="C128" s="31" t="s">
        <v>141</v>
      </c>
      <c r="D128" s="30" t="s">
        <v>30</v>
      </c>
      <c r="E128" s="31" t="s">
        <v>1977</v>
      </c>
      <c r="F128" s="30" t="s">
        <v>1451</v>
      </c>
      <c r="G128" s="32" t="s">
        <v>2091</v>
      </c>
      <c r="H128" s="32" t="s">
        <v>2145</v>
      </c>
      <c r="I128" s="41">
        <v>0.32</v>
      </c>
      <c r="J128" s="44" t="s">
        <v>140</v>
      </c>
      <c r="K128" s="34">
        <v>600</v>
      </c>
      <c r="L128" s="56" t="s">
        <v>2477</v>
      </c>
      <c r="M128" s="195"/>
      <c r="N128" s="35"/>
      <c r="O128" s="50"/>
      <c r="P128">
        <v>94</v>
      </c>
    </row>
    <row r="129" spans="1:18" hidden="1">
      <c r="A129" s="29">
        <f>IF(C129="","",SUBTOTAL(103,$C$7:C129))</f>
        <v>0</v>
      </c>
      <c r="B129" s="37" t="s">
        <v>150</v>
      </c>
      <c r="C129" s="31" t="s">
        <v>141</v>
      </c>
      <c r="D129" s="30" t="s">
        <v>30</v>
      </c>
      <c r="E129" s="31" t="s">
        <v>1977</v>
      </c>
      <c r="F129" s="30" t="s">
        <v>1454</v>
      </c>
      <c r="G129" s="32" t="s">
        <v>71</v>
      </c>
      <c r="H129" s="32" t="s">
        <v>2145</v>
      </c>
      <c r="I129" s="41">
        <v>2.5</v>
      </c>
      <c r="J129" s="44" t="s">
        <v>140</v>
      </c>
      <c r="K129" s="34">
        <v>776</v>
      </c>
      <c r="L129" s="56" t="s">
        <v>2477</v>
      </c>
      <c r="M129" s="195"/>
      <c r="N129" s="35"/>
      <c r="O129" s="50"/>
      <c r="P129">
        <v>95</v>
      </c>
    </row>
    <row r="130" spans="1:18" hidden="1">
      <c r="A130" s="29">
        <f>IF(C130="","",SUBTOTAL(103,$C$7:C130))</f>
        <v>0</v>
      </c>
      <c r="B130" s="37" t="s">
        <v>150</v>
      </c>
      <c r="C130" s="31" t="s">
        <v>141</v>
      </c>
      <c r="D130" s="30" t="s">
        <v>31</v>
      </c>
      <c r="E130" s="31" t="s">
        <v>1977</v>
      </c>
      <c r="F130" s="30" t="s">
        <v>1451</v>
      </c>
      <c r="G130" s="32" t="s">
        <v>2092</v>
      </c>
      <c r="H130" s="32" t="s">
        <v>2148</v>
      </c>
      <c r="I130" s="41">
        <v>4.41</v>
      </c>
      <c r="J130" s="44" t="s">
        <v>140</v>
      </c>
      <c r="K130" s="34">
        <v>270</v>
      </c>
      <c r="L130" s="56" t="s">
        <v>2478</v>
      </c>
      <c r="M130" s="41"/>
      <c r="N130" s="35"/>
      <c r="O130" s="50"/>
      <c r="P130">
        <v>96</v>
      </c>
      <c r="Q130" t="s">
        <v>2458</v>
      </c>
    </row>
    <row r="131" spans="1:18" hidden="1">
      <c r="A131" s="29">
        <f>IF(C131="","",SUBTOTAL(103,$C$7:C131))</f>
        <v>0</v>
      </c>
      <c r="B131" s="37" t="s">
        <v>150</v>
      </c>
      <c r="C131" s="31" t="s">
        <v>141</v>
      </c>
      <c r="D131" s="30" t="s">
        <v>31</v>
      </c>
      <c r="E131" s="31" t="s">
        <v>1977</v>
      </c>
      <c r="F131" s="30" t="s">
        <v>1451</v>
      </c>
      <c r="G131" s="32" t="s">
        <v>72</v>
      </c>
      <c r="H131" s="32" t="s">
        <v>2142</v>
      </c>
      <c r="I131" s="41">
        <v>0.83</v>
      </c>
      <c r="J131" s="44" t="s">
        <v>140</v>
      </c>
      <c r="K131" s="34">
        <v>674</v>
      </c>
      <c r="L131" s="56" t="s">
        <v>2477</v>
      </c>
      <c r="M131" s="195"/>
      <c r="N131" s="35"/>
      <c r="O131" s="50"/>
      <c r="P131">
        <v>97</v>
      </c>
    </row>
    <row r="132" spans="1:18" hidden="1">
      <c r="A132" s="29">
        <f>IF(C132="","",SUBTOTAL(103,$C$7:C132))</f>
        <v>0</v>
      </c>
      <c r="B132" s="37" t="s">
        <v>150</v>
      </c>
      <c r="C132" s="31" t="s">
        <v>141</v>
      </c>
      <c r="D132" s="30" t="s">
        <v>32</v>
      </c>
      <c r="E132" s="31" t="s">
        <v>1977</v>
      </c>
      <c r="F132" s="30" t="s">
        <v>296</v>
      </c>
      <c r="G132" s="32" t="s">
        <v>73</v>
      </c>
      <c r="H132" s="32" t="s">
        <v>2142</v>
      </c>
      <c r="I132" s="41">
        <v>1.7</v>
      </c>
      <c r="J132" s="44" t="s">
        <v>140</v>
      </c>
      <c r="K132" s="34">
        <v>467</v>
      </c>
      <c r="L132" s="56" t="s">
        <v>2477</v>
      </c>
      <c r="M132" s="195"/>
      <c r="N132" s="35"/>
      <c r="O132" s="50"/>
      <c r="P132">
        <v>98</v>
      </c>
    </row>
    <row r="133" spans="1:18" hidden="1">
      <c r="A133" s="29">
        <f>IF(C133="","",SUBTOTAL(103,$C$7:C133))</f>
        <v>0</v>
      </c>
      <c r="B133" s="37" t="s">
        <v>150</v>
      </c>
      <c r="C133" s="31" t="s">
        <v>141</v>
      </c>
      <c r="D133" s="30" t="s">
        <v>31</v>
      </c>
      <c r="E133" s="31" t="s">
        <v>1977</v>
      </c>
      <c r="F133" s="30" t="s">
        <v>341</v>
      </c>
      <c r="G133" s="32" t="s">
        <v>74</v>
      </c>
      <c r="H133" s="32" t="s">
        <v>2142</v>
      </c>
      <c r="I133" s="41">
        <v>0.9</v>
      </c>
      <c r="J133" s="44" t="s">
        <v>140</v>
      </c>
      <c r="K133" s="34">
        <v>295</v>
      </c>
      <c r="L133" s="56" t="s">
        <v>2477</v>
      </c>
      <c r="M133" s="195"/>
      <c r="N133" s="35"/>
      <c r="O133" s="50"/>
      <c r="P133">
        <v>99</v>
      </c>
    </row>
    <row r="134" spans="1:18" ht="27" hidden="1">
      <c r="A134" s="29">
        <f>IF(C134="","",SUBTOTAL(103,$C$7:C134))</f>
        <v>0</v>
      </c>
      <c r="B134" s="37" t="s">
        <v>150</v>
      </c>
      <c r="C134" s="31" t="s">
        <v>141</v>
      </c>
      <c r="D134" s="121" t="s">
        <v>2754</v>
      </c>
      <c r="E134" s="31" t="s">
        <v>1977</v>
      </c>
      <c r="F134" s="30" t="s">
        <v>296</v>
      </c>
      <c r="G134" s="32" t="s">
        <v>75</v>
      </c>
      <c r="H134" s="32" t="s">
        <v>2142</v>
      </c>
      <c r="I134" s="41">
        <f>1.5+I135</f>
        <v>1.7</v>
      </c>
      <c r="J134" s="44" t="s">
        <v>140</v>
      </c>
      <c r="K134" s="34">
        <f>1503+K135</f>
        <v>1670</v>
      </c>
      <c r="L134" s="56" t="s">
        <v>2477</v>
      </c>
      <c r="M134" s="195"/>
      <c r="N134" s="35"/>
      <c r="O134" s="50"/>
      <c r="P134">
        <v>100</v>
      </c>
    </row>
    <row r="135" spans="1:18" hidden="1">
      <c r="A135" s="29">
        <f>IF(C135="","",SUBTOTAL(103,$C$7:C135))</f>
        <v>0</v>
      </c>
      <c r="B135" s="37" t="s">
        <v>150</v>
      </c>
      <c r="C135" s="31" t="s">
        <v>141</v>
      </c>
      <c r="D135" s="32" t="s">
        <v>32</v>
      </c>
      <c r="E135" s="31" t="s">
        <v>1977</v>
      </c>
      <c r="F135" s="30" t="s">
        <v>296</v>
      </c>
      <c r="G135" s="32" t="s">
        <v>75</v>
      </c>
      <c r="H135" s="32" t="s">
        <v>2142</v>
      </c>
      <c r="I135" s="41">
        <v>0.2</v>
      </c>
      <c r="J135" s="44" t="s">
        <v>140</v>
      </c>
      <c r="K135" s="34">
        <v>167</v>
      </c>
      <c r="L135" s="56" t="s">
        <v>2477</v>
      </c>
      <c r="M135" s="195"/>
      <c r="N135" s="35"/>
      <c r="O135" s="50"/>
      <c r="P135">
        <v>101</v>
      </c>
      <c r="Q135" s="105" t="s">
        <v>2606</v>
      </c>
    </row>
    <row r="136" spans="1:18" hidden="1">
      <c r="A136" s="29">
        <f>IF(C136="","",SUBTOTAL(103,$C$7:C136))</f>
        <v>0</v>
      </c>
      <c r="B136" s="37" t="s">
        <v>150</v>
      </c>
      <c r="C136" s="31" t="s">
        <v>141</v>
      </c>
      <c r="D136" s="30" t="s">
        <v>31</v>
      </c>
      <c r="E136" s="31" t="s">
        <v>1977</v>
      </c>
      <c r="F136" s="30" t="s">
        <v>1451</v>
      </c>
      <c r="G136" s="32" t="s">
        <v>2093</v>
      </c>
      <c r="H136" s="32" t="s">
        <v>2146</v>
      </c>
      <c r="I136" s="41">
        <v>1</v>
      </c>
      <c r="J136" s="44" t="s">
        <v>140</v>
      </c>
      <c r="K136" s="34">
        <v>50</v>
      </c>
      <c r="L136" s="56" t="s">
        <v>2477</v>
      </c>
      <c r="M136" s="195"/>
      <c r="N136" s="35"/>
      <c r="O136" s="50"/>
      <c r="P136">
        <v>102</v>
      </c>
      <c r="Q136" s="105" t="s">
        <v>2595</v>
      </c>
      <c r="R136" t="s">
        <v>147</v>
      </c>
    </row>
    <row r="137" spans="1:18" hidden="1">
      <c r="A137" s="29">
        <f>IF(C137="","",SUBTOTAL(103,$C$7:C137))</f>
        <v>0</v>
      </c>
      <c r="B137" s="37" t="s">
        <v>150</v>
      </c>
      <c r="C137" s="31" t="s">
        <v>141</v>
      </c>
      <c r="D137" s="30" t="s">
        <v>31</v>
      </c>
      <c r="E137" s="31" t="s">
        <v>1977</v>
      </c>
      <c r="F137" s="30" t="s">
        <v>296</v>
      </c>
      <c r="G137" s="32" t="s">
        <v>2094</v>
      </c>
      <c r="H137" s="32" t="s">
        <v>2142</v>
      </c>
      <c r="I137" s="41">
        <v>2.2000000000000002</v>
      </c>
      <c r="J137" s="44" t="s">
        <v>140</v>
      </c>
      <c r="K137" s="34">
        <v>720</v>
      </c>
      <c r="L137" s="56" t="s">
        <v>2477</v>
      </c>
      <c r="M137" s="195"/>
      <c r="N137" s="35"/>
      <c r="O137" s="50"/>
      <c r="P137">
        <v>103</v>
      </c>
      <c r="Q137" s="105" t="s">
        <v>2595</v>
      </c>
      <c r="R137" t="s">
        <v>147</v>
      </c>
    </row>
    <row r="138" spans="1:18" hidden="1">
      <c r="A138" s="29">
        <f>IF(C138="","",SUBTOTAL(103,$C$7:C138))</f>
        <v>0</v>
      </c>
      <c r="B138" s="37" t="s">
        <v>150</v>
      </c>
      <c r="C138" s="31" t="s">
        <v>141</v>
      </c>
      <c r="D138" s="30" t="s">
        <v>31</v>
      </c>
      <c r="E138" s="31" t="s">
        <v>1977</v>
      </c>
      <c r="F138" s="30" t="s">
        <v>1451</v>
      </c>
      <c r="G138" s="32" t="s">
        <v>2095</v>
      </c>
      <c r="H138" s="32" t="s">
        <v>289</v>
      </c>
      <c r="I138" s="41">
        <v>0.4</v>
      </c>
      <c r="J138" s="44" t="s">
        <v>140</v>
      </c>
      <c r="K138" s="34">
        <v>278.8</v>
      </c>
      <c r="L138" s="56" t="s">
        <v>2477</v>
      </c>
      <c r="M138" s="195"/>
      <c r="N138" s="35"/>
      <c r="O138" s="50"/>
      <c r="P138">
        <v>104</v>
      </c>
    </row>
    <row r="139" spans="1:18" hidden="1">
      <c r="A139" s="29">
        <f>IF(C139="","",SUBTOTAL(103,$C$7:C139))</f>
        <v>0</v>
      </c>
      <c r="B139" s="37" t="s">
        <v>150</v>
      </c>
      <c r="C139" s="31" t="s">
        <v>141</v>
      </c>
      <c r="D139" s="30" t="s">
        <v>32</v>
      </c>
      <c r="E139" s="31" t="s">
        <v>1977</v>
      </c>
      <c r="F139" s="30" t="s">
        <v>297</v>
      </c>
      <c r="G139" s="32" t="s">
        <v>2096</v>
      </c>
      <c r="H139" s="32" t="s">
        <v>289</v>
      </c>
      <c r="I139" s="41">
        <v>0.25</v>
      </c>
      <c r="J139" s="44" t="s">
        <v>140</v>
      </c>
      <c r="K139" s="34">
        <v>114</v>
      </c>
      <c r="L139" s="56" t="s">
        <v>2477</v>
      </c>
      <c r="M139" s="195"/>
      <c r="N139" s="35"/>
      <c r="O139" s="50"/>
      <c r="P139">
        <v>105</v>
      </c>
    </row>
    <row r="140" spans="1:18" hidden="1">
      <c r="A140" s="29">
        <f>IF(C140="","",SUBTOTAL(103,$C$7:C140))</f>
        <v>0</v>
      </c>
      <c r="B140" s="37" t="s">
        <v>150</v>
      </c>
      <c r="C140" s="31" t="s">
        <v>141</v>
      </c>
      <c r="D140" s="30" t="s">
        <v>31</v>
      </c>
      <c r="E140" s="31" t="s">
        <v>1977</v>
      </c>
      <c r="F140" s="30" t="s">
        <v>1451</v>
      </c>
      <c r="G140" s="32" t="s">
        <v>2097</v>
      </c>
      <c r="H140" s="32" t="s">
        <v>289</v>
      </c>
      <c r="I140" s="41">
        <v>0.7</v>
      </c>
      <c r="J140" s="44" t="s">
        <v>140</v>
      </c>
      <c r="K140" s="34">
        <v>395</v>
      </c>
      <c r="L140" s="56" t="s">
        <v>2477</v>
      </c>
      <c r="M140" s="195"/>
      <c r="N140" s="35"/>
      <c r="O140" s="50"/>
      <c r="P140">
        <v>106</v>
      </c>
    </row>
    <row r="141" spans="1:18" hidden="1">
      <c r="A141" s="29">
        <f>IF(C141="","",SUBTOTAL(103,$C$7:C141))</f>
        <v>0</v>
      </c>
      <c r="B141" s="37" t="s">
        <v>150</v>
      </c>
      <c r="C141" s="31" t="s">
        <v>141</v>
      </c>
      <c r="D141" s="30" t="s">
        <v>31</v>
      </c>
      <c r="E141" s="31" t="s">
        <v>1977</v>
      </c>
      <c r="F141" s="30" t="s">
        <v>1451</v>
      </c>
      <c r="G141" s="32" t="s">
        <v>2098</v>
      </c>
      <c r="H141" s="32" t="s">
        <v>289</v>
      </c>
      <c r="I141" s="41">
        <v>0.2</v>
      </c>
      <c r="J141" s="44" t="s">
        <v>140</v>
      </c>
      <c r="K141" s="34">
        <v>200</v>
      </c>
      <c r="L141" s="56" t="s">
        <v>2477</v>
      </c>
      <c r="M141" s="195"/>
      <c r="N141" s="35"/>
      <c r="O141" s="50"/>
      <c r="P141">
        <v>107</v>
      </c>
      <c r="Q141" s="105" t="s">
        <v>2595</v>
      </c>
      <c r="R141" t="s">
        <v>147</v>
      </c>
    </row>
    <row r="142" spans="1:18" hidden="1">
      <c r="A142" s="29">
        <f>IF(C142="","",SUBTOTAL(103,$C$7:C142))</f>
        <v>0</v>
      </c>
      <c r="B142" s="37" t="s">
        <v>150</v>
      </c>
      <c r="C142" s="31" t="s">
        <v>141</v>
      </c>
      <c r="D142" s="30" t="s">
        <v>31</v>
      </c>
      <c r="E142" s="31" t="s">
        <v>1977</v>
      </c>
      <c r="F142" s="30" t="s">
        <v>341</v>
      </c>
      <c r="G142" s="32" t="s">
        <v>2099</v>
      </c>
      <c r="H142" s="32" t="s">
        <v>289</v>
      </c>
      <c r="I142" s="41">
        <v>1</v>
      </c>
      <c r="J142" s="44" t="s">
        <v>140</v>
      </c>
      <c r="K142" s="34">
        <v>230</v>
      </c>
      <c r="L142" s="56" t="s">
        <v>2477</v>
      </c>
      <c r="M142" s="195"/>
      <c r="N142" s="35"/>
      <c r="O142" s="50"/>
      <c r="P142">
        <v>108</v>
      </c>
      <c r="Q142" s="105" t="s">
        <v>2595</v>
      </c>
      <c r="R142" t="s">
        <v>147</v>
      </c>
    </row>
    <row r="143" spans="1:18" hidden="1">
      <c r="A143" s="29">
        <f>IF(C143="","",SUBTOTAL(103,$C$7:C143))</f>
        <v>0</v>
      </c>
      <c r="B143" s="37" t="s">
        <v>150</v>
      </c>
      <c r="C143" s="31" t="s">
        <v>141</v>
      </c>
      <c r="D143" s="30" t="s">
        <v>32</v>
      </c>
      <c r="E143" s="31" t="s">
        <v>1977</v>
      </c>
      <c r="F143" s="30" t="s">
        <v>430</v>
      </c>
      <c r="G143" s="32" t="s">
        <v>2100</v>
      </c>
      <c r="H143" s="32" t="s">
        <v>289</v>
      </c>
      <c r="I143" s="41">
        <v>1.2</v>
      </c>
      <c r="J143" s="44" t="s">
        <v>140</v>
      </c>
      <c r="K143" s="34">
        <v>280</v>
      </c>
      <c r="L143" s="56" t="s">
        <v>2477</v>
      </c>
      <c r="M143" s="195"/>
      <c r="N143" s="35"/>
      <c r="O143" s="50"/>
      <c r="P143">
        <v>109</v>
      </c>
    </row>
    <row r="144" spans="1:18" hidden="1">
      <c r="A144" s="29">
        <f>IF(C144="","",SUBTOTAL(103,$C$7:C144))</f>
        <v>0</v>
      </c>
      <c r="B144" s="37" t="s">
        <v>150</v>
      </c>
      <c r="C144" s="31" t="s">
        <v>141</v>
      </c>
      <c r="D144" s="30" t="s">
        <v>31</v>
      </c>
      <c r="E144" s="31" t="s">
        <v>1977</v>
      </c>
      <c r="F144" s="30" t="s">
        <v>1451</v>
      </c>
      <c r="G144" s="32" t="s">
        <v>2021</v>
      </c>
      <c r="H144" s="32" t="s">
        <v>2143</v>
      </c>
      <c r="I144" s="41">
        <v>0.6</v>
      </c>
      <c r="J144" s="44" t="s">
        <v>140</v>
      </c>
      <c r="K144" s="34">
        <v>150</v>
      </c>
      <c r="L144" s="56" t="s">
        <v>2477</v>
      </c>
      <c r="M144" s="195"/>
      <c r="N144" s="35"/>
      <c r="O144" s="50"/>
      <c r="P144">
        <v>110</v>
      </c>
      <c r="Q144" s="105" t="s">
        <v>2595</v>
      </c>
      <c r="R144" t="s">
        <v>147</v>
      </c>
    </row>
    <row r="145" spans="1:18" hidden="1">
      <c r="A145" s="29">
        <f>IF(C145="","",SUBTOTAL(103,$C$7:C145))</f>
        <v>0</v>
      </c>
      <c r="B145" s="37" t="s">
        <v>150</v>
      </c>
      <c r="C145" s="31" t="s">
        <v>141</v>
      </c>
      <c r="D145" s="30" t="s">
        <v>33</v>
      </c>
      <c r="E145" s="31" t="s">
        <v>1977</v>
      </c>
      <c r="F145" s="30" t="s">
        <v>342</v>
      </c>
      <c r="G145" s="32" t="s">
        <v>76</v>
      </c>
      <c r="H145" s="32" t="s">
        <v>2145</v>
      </c>
      <c r="I145" s="41">
        <v>0.92</v>
      </c>
      <c r="J145" s="44" t="s">
        <v>140</v>
      </c>
      <c r="K145" s="34">
        <v>423</v>
      </c>
      <c r="L145" s="56" t="s">
        <v>2477</v>
      </c>
      <c r="M145" s="195"/>
      <c r="N145" s="35"/>
      <c r="O145" s="50"/>
      <c r="P145">
        <v>111</v>
      </c>
    </row>
    <row r="146" spans="1:18" hidden="1">
      <c r="A146" s="29">
        <f>IF(C146="","",SUBTOTAL(103,$C$7:C146))</f>
        <v>0</v>
      </c>
      <c r="B146" s="37" t="s">
        <v>150</v>
      </c>
      <c r="C146" s="31" t="s">
        <v>141</v>
      </c>
      <c r="D146" s="30" t="s">
        <v>34</v>
      </c>
      <c r="E146" s="31" t="s">
        <v>1977</v>
      </c>
      <c r="F146" s="30" t="s">
        <v>1996</v>
      </c>
      <c r="G146" s="32" t="s">
        <v>2101</v>
      </c>
      <c r="H146" s="32" t="s">
        <v>2142</v>
      </c>
      <c r="I146" s="41">
        <v>2</v>
      </c>
      <c r="J146" s="44" t="s">
        <v>140</v>
      </c>
      <c r="K146" s="34">
        <v>80</v>
      </c>
      <c r="L146" s="56" t="s">
        <v>2478</v>
      </c>
      <c r="M146" s="195"/>
      <c r="N146" s="35"/>
      <c r="O146" s="50"/>
      <c r="P146">
        <v>112</v>
      </c>
    </row>
    <row r="147" spans="1:18" hidden="1">
      <c r="A147" s="29">
        <f>IF(C147="","",SUBTOTAL(103,$C$7:C147))</f>
        <v>0</v>
      </c>
      <c r="B147" s="37" t="s">
        <v>150</v>
      </c>
      <c r="C147" s="31" t="s">
        <v>141</v>
      </c>
      <c r="D147" s="30" t="s">
        <v>33</v>
      </c>
      <c r="E147" s="31" t="s">
        <v>1977</v>
      </c>
      <c r="F147" s="30" t="s">
        <v>1457</v>
      </c>
      <c r="G147" s="32" t="s">
        <v>2102</v>
      </c>
      <c r="H147" s="32" t="s">
        <v>2142</v>
      </c>
      <c r="I147" s="41">
        <v>0.3</v>
      </c>
      <c r="J147" s="44" t="s">
        <v>140</v>
      </c>
      <c r="K147" s="34">
        <v>330</v>
      </c>
      <c r="L147" s="56" t="s">
        <v>2477</v>
      </c>
      <c r="M147" s="195"/>
      <c r="N147" s="35"/>
      <c r="O147" s="50"/>
      <c r="P147">
        <v>113</v>
      </c>
      <c r="Q147" s="105" t="s">
        <v>2595</v>
      </c>
      <c r="R147" t="s">
        <v>147</v>
      </c>
    </row>
    <row r="148" spans="1:18" hidden="1">
      <c r="A148" s="29">
        <f>IF(C148="","",SUBTOTAL(103,$C$7:C148))</f>
        <v>0</v>
      </c>
      <c r="B148" s="37" t="s">
        <v>150</v>
      </c>
      <c r="C148" s="31" t="s">
        <v>141</v>
      </c>
      <c r="D148" s="30" t="s">
        <v>34</v>
      </c>
      <c r="E148" s="31" t="s">
        <v>1977</v>
      </c>
      <c r="F148" s="30" t="s">
        <v>343</v>
      </c>
      <c r="G148" s="32" t="s">
        <v>2103</v>
      </c>
      <c r="H148" s="32" t="s">
        <v>2143</v>
      </c>
      <c r="I148" s="41">
        <v>0.8</v>
      </c>
      <c r="J148" s="44" t="s">
        <v>140</v>
      </c>
      <c r="K148" s="34">
        <v>315</v>
      </c>
      <c r="L148" s="56" t="s">
        <v>2477</v>
      </c>
      <c r="M148" s="195"/>
      <c r="N148" s="35"/>
      <c r="O148" s="50"/>
      <c r="P148">
        <v>114</v>
      </c>
      <c r="Q148" s="105" t="s">
        <v>2595</v>
      </c>
      <c r="R148" t="s">
        <v>147</v>
      </c>
    </row>
    <row r="149" spans="1:18" hidden="1">
      <c r="A149" s="29">
        <f>IF(C149="","",SUBTOTAL(103,$C$7:C149))</f>
        <v>0</v>
      </c>
      <c r="B149" s="37" t="s">
        <v>150</v>
      </c>
      <c r="C149" s="31" t="s">
        <v>141</v>
      </c>
      <c r="D149" s="30" t="s">
        <v>151</v>
      </c>
      <c r="E149" s="31" t="s">
        <v>1977</v>
      </c>
      <c r="F149" s="30" t="s">
        <v>431</v>
      </c>
      <c r="G149" s="32" t="s">
        <v>2104</v>
      </c>
      <c r="H149" s="32" t="s">
        <v>2142</v>
      </c>
      <c r="I149" s="41">
        <v>0.8</v>
      </c>
      <c r="J149" s="44" t="s">
        <v>140</v>
      </c>
      <c r="K149" s="34">
        <v>280</v>
      </c>
      <c r="L149" s="56" t="s">
        <v>2478</v>
      </c>
      <c r="M149" s="195"/>
      <c r="N149" s="35"/>
      <c r="O149" s="50"/>
      <c r="P149">
        <v>115</v>
      </c>
      <c r="Q149" s="105" t="s">
        <v>2595</v>
      </c>
      <c r="R149" t="s">
        <v>147</v>
      </c>
    </row>
    <row r="150" spans="1:18" hidden="1">
      <c r="A150" s="29">
        <f>IF(C150="","",SUBTOTAL(103,$C$7:C150))</f>
        <v>0</v>
      </c>
      <c r="B150" s="37" t="s">
        <v>150</v>
      </c>
      <c r="C150" s="31" t="s">
        <v>141</v>
      </c>
      <c r="D150" s="30" t="s">
        <v>35</v>
      </c>
      <c r="E150" s="31" t="s">
        <v>1977</v>
      </c>
      <c r="F150" s="30" t="s">
        <v>298</v>
      </c>
      <c r="G150" s="32" t="s">
        <v>2105</v>
      </c>
      <c r="H150" s="32" t="s">
        <v>2143</v>
      </c>
      <c r="I150" s="41">
        <v>0.96</v>
      </c>
      <c r="J150" s="44" t="s">
        <v>140</v>
      </c>
      <c r="K150" s="34">
        <v>1680</v>
      </c>
      <c r="L150" s="56" t="s">
        <v>2477</v>
      </c>
      <c r="M150" s="195"/>
      <c r="N150" s="35"/>
      <c r="O150" s="50"/>
      <c r="P150">
        <v>116</v>
      </c>
    </row>
    <row r="151" spans="1:18" hidden="1">
      <c r="A151" s="29">
        <f>IF(C151="","",SUBTOTAL(103,$C$7:C151))</f>
        <v>0</v>
      </c>
      <c r="B151" s="37" t="s">
        <v>150</v>
      </c>
      <c r="C151" s="31" t="s">
        <v>141</v>
      </c>
      <c r="D151" s="30" t="s">
        <v>33</v>
      </c>
      <c r="E151" s="31" t="s">
        <v>1977</v>
      </c>
      <c r="F151" s="30" t="s">
        <v>434</v>
      </c>
      <c r="G151" s="32" t="s">
        <v>2106</v>
      </c>
      <c r="H151" s="32" t="s">
        <v>2145</v>
      </c>
      <c r="I151" s="41">
        <v>0.94</v>
      </c>
      <c r="J151" s="44" t="s">
        <v>140</v>
      </c>
      <c r="K151" s="34">
        <v>280</v>
      </c>
      <c r="L151" s="56" t="s">
        <v>2477</v>
      </c>
      <c r="M151" s="195"/>
      <c r="N151" s="35"/>
      <c r="O151" s="50"/>
      <c r="P151">
        <v>117</v>
      </c>
    </row>
    <row r="152" spans="1:18" hidden="1">
      <c r="A152" s="29">
        <f>IF(C152="","",SUBTOTAL(103,$C$7:C152))</f>
        <v>0</v>
      </c>
      <c r="B152" s="37" t="s">
        <v>150</v>
      </c>
      <c r="C152" s="31" t="s">
        <v>141</v>
      </c>
      <c r="D152" s="30" t="s">
        <v>175</v>
      </c>
      <c r="E152" s="31" t="s">
        <v>1977</v>
      </c>
      <c r="F152" s="30" t="s">
        <v>299</v>
      </c>
      <c r="G152" s="32" t="s">
        <v>2107</v>
      </c>
      <c r="H152" s="32" t="s">
        <v>289</v>
      </c>
      <c r="I152" s="41">
        <v>1</v>
      </c>
      <c r="J152" s="44" t="s">
        <v>140</v>
      </c>
      <c r="K152" s="34">
        <v>209</v>
      </c>
      <c r="L152" s="56" t="s">
        <v>2477</v>
      </c>
      <c r="M152" s="195"/>
      <c r="N152" s="35"/>
      <c r="O152" s="50"/>
      <c r="P152">
        <v>118</v>
      </c>
    </row>
    <row r="153" spans="1:18" hidden="1">
      <c r="A153" s="29">
        <f>IF(C153="","",SUBTOTAL(103,$C$7:C153))</f>
        <v>0</v>
      </c>
      <c r="B153" s="37" t="s">
        <v>150</v>
      </c>
      <c r="C153" s="31" t="s">
        <v>141</v>
      </c>
      <c r="D153" s="30" t="s">
        <v>34</v>
      </c>
      <c r="E153" s="31" t="s">
        <v>1977</v>
      </c>
      <c r="F153" s="30" t="s">
        <v>343</v>
      </c>
      <c r="G153" s="32" t="s">
        <v>2108</v>
      </c>
      <c r="H153" s="32" t="s">
        <v>289</v>
      </c>
      <c r="I153" s="41">
        <v>0.28000000000000003</v>
      </c>
      <c r="J153" s="44" t="s">
        <v>140</v>
      </c>
      <c r="K153" s="34">
        <v>78</v>
      </c>
      <c r="L153" s="56" t="s">
        <v>2477</v>
      </c>
      <c r="M153" s="195"/>
      <c r="N153" s="35"/>
      <c r="O153" s="50"/>
      <c r="P153">
        <v>119</v>
      </c>
    </row>
    <row r="154" spans="1:18" hidden="1">
      <c r="A154" s="29">
        <f>IF(C154="","",SUBTOTAL(103,$C$7:C154))</f>
        <v>0</v>
      </c>
      <c r="B154" s="37" t="s">
        <v>150</v>
      </c>
      <c r="C154" s="31" t="s">
        <v>141</v>
      </c>
      <c r="D154" s="30" t="s">
        <v>151</v>
      </c>
      <c r="E154" s="31" t="s">
        <v>1977</v>
      </c>
      <c r="F154" s="30" t="s">
        <v>431</v>
      </c>
      <c r="G154" s="32" t="s">
        <v>2109</v>
      </c>
      <c r="H154" s="32" t="s">
        <v>289</v>
      </c>
      <c r="I154" s="41">
        <v>0.11</v>
      </c>
      <c r="J154" s="44" t="s">
        <v>140</v>
      </c>
      <c r="K154" s="34">
        <v>127</v>
      </c>
      <c r="L154" s="56" t="s">
        <v>2477</v>
      </c>
      <c r="M154" s="195"/>
      <c r="N154" s="35"/>
      <c r="O154" s="50"/>
      <c r="P154">
        <v>120</v>
      </c>
    </row>
    <row r="155" spans="1:18" hidden="1">
      <c r="A155" s="29">
        <f>IF(C155="","",SUBTOTAL(103,$C$7:C155))</f>
        <v>0</v>
      </c>
      <c r="B155" s="37" t="s">
        <v>150</v>
      </c>
      <c r="C155" s="31" t="s">
        <v>141</v>
      </c>
      <c r="D155" s="30" t="s">
        <v>33</v>
      </c>
      <c r="E155" s="31" t="s">
        <v>1977</v>
      </c>
      <c r="F155" s="30" t="s">
        <v>299</v>
      </c>
      <c r="G155" s="32" t="s">
        <v>2110</v>
      </c>
      <c r="H155" s="32" t="s">
        <v>289</v>
      </c>
      <c r="I155" s="41">
        <v>0.4</v>
      </c>
      <c r="J155" s="44" t="s">
        <v>140</v>
      </c>
      <c r="K155" s="34">
        <v>202</v>
      </c>
      <c r="L155" s="56" t="s">
        <v>2477</v>
      </c>
      <c r="M155" s="195"/>
      <c r="N155" s="35"/>
      <c r="O155" s="50"/>
      <c r="P155">
        <v>121</v>
      </c>
    </row>
    <row r="156" spans="1:18" hidden="1">
      <c r="A156" s="29">
        <f>IF(C156="","",SUBTOTAL(103,$C$7:C156))</f>
        <v>0</v>
      </c>
      <c r="B156" s="37" t="s">
        <v>150</v>
      </c>
      <c r="C156" s="31" t="s">
        <v>141</v>
      </c>
      <c r="D156" s="30" t="s">
        <v>33</v>
      </c>
      <c r="E156" s="31" t="s">
        <v>1977</v>
      </c>
      <c r="F156" s="30" t="s">
        <v>432</v>
      </c>
      <c r="G156" s="32" t="s">
        <v>2111</v>
      </c>
      <c r="H156" s="32" t="s">
        <v>289</v>
      </c>
      <c r="I156" s="41">
        <v>1</v>
      </c>
      <c r="J156" s="44" t="s">
        <v>140</v>
      </c>
      <c r="K156" s="34">
        <v>547</v>
      </c>
      <c r="L156" s="56" t="s">
        <v>2477</v>
      </c>
      <c r="M156" s="195"/>
      <c r="N156" s="35"/>
      <c r="O156" s="50"/>
      <c r="P156">
        <v>122</v>
      </c>
    </row>
    <row r="157" spans="1:18" hidden="1">
      <c r="A157" s="29">
        <f>IF(C157="","",SUBTOTAL(103,$C$7:C157))</f>
        <v>0</v>
      </c>
      <c r="B157" s="37" t="s">
        <v>150</v>
      </c>
      <c r="C157" s="31" t="s">
        <v>141</v>
      </c>
      <c r="D157" s="30" t="s">
        <v>35</v>
      </c>
      <c r="E157" s="31" t="s">
        <v>1977</v>
      </c>
      <c r="F157" s="30" t="s">
        <v>344</v>
      </c>
      <c r="G157" s="32" t="s">
        <v>77</v>
      </c>
      <c r="H157" s="32" t="s">
        <v>289</v>
      </c>
      <c r="I157" s="41">
        <v>0.7</v>
      </c>
      <c r="J157" s="44" t="s">
        <v>140</v>
      </c>
      <c r="K157" s="34">
        <v>84</v>
      </c>
      <c r="L157" s="56" t="s">
        <v>2477</v>
      </c>
      <c r="M157" s="195"/>
      <c r="N157" s="35"/>
      <c r="O157" s="50"/>
      <c r="P157">
        <v>123</v>
      </c>
    </row>
    <row r="158" spans="1:18" hidden="1">
      <c r="A158" s="29">
        <f>IF(C158="","",SUBTOTAL(103,$C$7:C158))</f>
        <v>0</v>
      </c>
      <c r="B158" s="37" t="s">
        <v>150</v>
      </c>
      <c r="C158" s="31" t="s">
        <v>141</v>
      </c>
      <c r="D158" s="30" t="s">
        <v>35</v>
      </c>
      <c r="E158" s="31" t="s">
        <v>1977</v>
      </c>
      <c r="F158" s="30" t="s">
        <v>433</v>
      </c>
      <c r="G158" s="32" t="s">
        <v>2112</v>
      </c>
      <c r="H158" s="32" t="s">
        <v>289</v>
      </c>
      <c r="I158" s="41">
        <v>0.5</v>
      </c>
      <c r="J158" s="44" t="s">
        <v>140</v>
      </c>
      <c r="K158" s="34">
        <v>355</v>
      </c>
      <c r="L158" s="56" t="s">
        <v>2477</v>
      </c>
      <c r="M158" s="195"/>
      <c r="N158" s="35"/>
      <c r="O158" s="50"/>
      <c r="P158">
        <v>124</v>
      </c>
    </row>
    <row r="159" spans="1:18" hidden="1">
      <c r="A159" s="29">
        <f>IF(C159="","",SUBTOTAL(103,$C$7:C159))</f>
        <v>0</v>
      </c>
      <c r="B159" s="37" t="s">
        <v>150</v>
      </c>
      <c r="C159" s="31" t="s">
        <v>141</v>
      </c>
      <c r="D159" s="30" t="s">
        <v>33</v>
      </c>
      <c r="E159" s="31" t="s">
        <v>1977</v>
      </c>
      <c r="F159" s="30" t="s">
        <v>434</v>
      </c>
      <c r="G159" s="32" t="s">
        <v>2113</v>
      </c>
      <c r="H159" s="32" t="s">
        <v>289</v>
      </c>
      <c r="I159" s="41">
        <v>0.28000000000000003</v>
      </c>
      <c r="J159" s="44" t="s">
        <v>140</v>
      </c>
      <c r="K159" s="34">
        <v>997</v>
      </c>
      <c r="L159" s="56" t="s">
        <v>2477</v>
      </c>
      <c r="M159" s="195"/>
      <c r="N159" s="35"/>
      <c r="O159" s="50"/>
      <c r="P159">
        <v>125</v>
      </c>
    </row>
    <row r="160" spans="1:18" hidden="1">
      <c r="A160" s="29">
        <f>IF(C160="","",SUBTOTAL(103,$C$7:C160))</f>
        <v>0</v>
      </c>
      <c r="B160" s="37" t="s">
        <v>150</v>
      </c>
      <c r="C160" s="31" t="s">
        <v>141</v>
      </c>
      <c r="D160" s="30" t="s">
        <v>175</v>
      </c>
      <c r="E160" s="31" t="s">
        <v>1977</v>
      </c>
      <c r="F160" s="30" t="s">
        <v>300</v>
      </c>
      <c r="G160" s="32" t="s">
        <v>2114</v>
      </c>
      <c r="H160" s="32" t="s">
        <v>289</v>
      </c>
      <c r="I160" s="41">
        <v>0.4</v>
      </c>
      <c r="J160" s="44" t="s">
        <v>140</v>
      </c>
      <c r="K160" s="34">
        <v>336</v>
      </c>
      <c r="L160" s="56" t="s">
        <v>2477</v>
      </c>
      <c r="M160" s="195"/>
      <c r="N160" s="35"/>
      <c r="O160" s="50"/>
      <c r="P160">
        <v>126</v>
      </c>
    </row>
    <row r="161" spans="1:18" hidden="1">
      <c r="A161" s="29">
        <f>IF(C161="","",SUBTOTAL(103,$C$7:C161))</f>
        <v>0</v>
      </c>
      <c r="B161" s="37" t="s">
        <v>150</v>
      </c>
      <c r="C161" s="31" t="s">
        <v>141</v>
      </c>
      <c r="D161" s="30" t="s">
        <v>34</v>
      </c>
      <c r="E161" s="31" t="s">
        <v>1977</v>
      </c>
      <c r="F161" s="30" t="s">
        <v>344</v>
      </c>
      <c r="G161" s="32" t="s">
        <v>2115</v>
      </c>
      <c r="H161" s="32" t="s">
        <v>289</v>
      </c>
      <c r="I161" s="41">
        <v>0.18</v>
      </c>
      <c r="J161" s="44" t="s">
        <v>140</v>
      </c>
      <c r="K161" s="34">
        <v>84</v>
      </c>
      <c r="L161" s="56" t="s">
        <v>2477</v>
      </c>
      <c r="M161" s="195"/>
      <c r="N161" s="35"/>
      <c r="O161" s="50"/>
      <c r="P161">
        <v>127</v>
      </c>
    </row>
    <row r="162" spans="1:18" hidden="1">
      <c r="A162" s="29">
        <f>IF(C162="","",SUBTOTAL(103,$C$7:C162))</f>
        <v>0</v>
      </c>
      <c r="B162" s="37" t="s">
        <v>150</v>
      </c>
      <c r="C162" s="31" t="s">
        <v>141</v>
      </c>
      <c r="D162" s="30" t="s">
        <v>33</v>
      </c>
      <c r="E162" s="31" t="s">
        <v>1977</v>
      </c>
      <c r="F162" s="30" t="s">
        <v>435</v>
      </c>
      <c r="G162" s="32" t="s">
        <v>2116</v>
      </c>
      <c r="H162" s="32" t="s">
        <v>289</v>
      </c>
      <c r="I162" s="41">
        <v>0.8</v>
      </c>
      <c r="J162" s="44" t="s">
        <v>140</v>
      </c>
      <c r="K162" s="34">
        <v>647</v>
      </c>
      <c r="L162" s="56" t="s">
        <v>2477</v>
      </c>
      <c r="M162" s="195"/>
      <c r="N162" s="35"/>
      <c r="O162" s="50"/>
      <c r="P162">
        <v>128</v>
      </c>
    </row>
    <row r="163" spans="1:18" hidden="1">
      <c r="A163" s="29">
        <f>IF(C163="","",SUBTOTAL(103,$C$7:C163))</f>
        <v>0</v>
      </c>
      <c r="B163" s="37" t="s">
        <v>150</v>
      </c>
      <c r="C163" s="31" t="s">
        <v>141</v>
      </c>
      <c r="D163" s="30" t="s">
        <v>33</v>
      </c>
      <c r="E163" s="31" t="s">
        <v>1977</v>
      </c>
      <c r="F163" s="30" t="s">
        <v>299</v>
      </c>
      <c r="G163" s="32" t="s">
        <v>2117</v>
      </c>
      <c r="H163" s="32" t="s">
        <v>289</v>
      </c>
      <c r="I163" s="41">
        <v>0.4</v>
      </c>
      <c r="J163" s="44" t="s">
        <v>140</v>
      </c>
      <c r="K163" s="34">
        <v>500</v>
      </c>
      <c r="L163" s="56" t="s">
        <v>2477</v>
      </c>
      <c r="M163" s="195"/>
      <c r="N163" s="35"/>
      <c r="O163" s="50"/>
      <c r="P163">
        <v>129</v>
      </c>
      <c r="Q163" s="105" t="s">
        <v>2595</v>
      </c>
      <c r="R163" t="s">
        <v>147</v>
      </c>
    </row>
    <row r="164" spans="1:18" hidden="1">
      <c r="A164" s="29">
        <f>IF(C164="","",SUBTOTAL(103,$C$7:C164))</f>
        <v>0</v>
      </c>
      <c r="B164" s="37" t="s">
        <v>150</v>
      </c>
      <c r="C164" s="31" t="s">
        <v>141</v>
      </c>
      <c r="D164" s="30" t="s">
        <v>33</v>
      </c>
      <c r="E164" s="31" t="s">
        <v>1977</v>
      </c>
      <c r="F164" s="30" t="s">
        <v>436</v>
      </c>
      <c r="G164" s="32" t="s">
        <v>2118</v>
      </c>
      <c r="H164" s="32" t="s">
        <v>289</v>
      </c>
      <c r="I164" s="41">
        <v>0.2</v>
      </c>
      <c r="J164" s="44" t="s">
        <v>140</v>
      </c>
      <c r="K164" s="34">
        <v>120</v>
      </c>
      <c r="L164" s="56" t="s">
        <v>2477</v>
      </c>
      <c r="M164" s="195"/>
      <c r="N164" s="35"/>
      <c r="O164" s="50"/>
      <c r="P164">
        <v>130</v>
      </c>
      <c r="Q164" s="105" t="s">
        <v>2595</v>
      </c>
      <c r="R164" t="s">
        <v>147</v>
      </c>
    </row>
    <row r="165" spans="1:18" hidden="1">
      <c r="A165" s="29">
        <f>IF(C165="","",SUBTOTAL(103,$C$7:C165))</f>
        <v>0</v>
      </c>
      <c r="B165" s="37" t="s">
        <v>150</v>
      </c>
      <c r="C165" s="31" t="s">
        <v>141</v>
      </c>
      <c r="D165" s="30" t="s">
        <v>34</v>
      </c>
      <c r="E165" s="31" t="s">
        <v>1977</v>
      </c>
      <c r="F165" s="30" t="s">
        <v>1457</v>
      </c>
      <c r="G165" s="32" t="s">
        <v>2119</v>
      </c>
      <c r="H165" s="32" t="s">
        <v>289</v>
      </c>
      <c r="I165" s="41">
        <v>0.8</v>
      </c>
      <c r="J165" s="44" t="s">
        <v>140</v>
      </c>
      <c r="K165" s="34">
        <v>100</v>
      </c>
      <c r="L165" s="56" t="s">
        <v>2477</v>
      </c>
      <c r="M165" s="195"/>
      <c r="N165" s="35"/>
      <c r="O165" s="50"/>
      <c r="P165">
        <v>131</v>
      </c>
      <c r="Q165" s="105" t="s">
        <v>2595</v>
      </c>
      <c r="R165" t="s">
        <v>147</v>
      </c>
    </row>
    <row r="166" spans="1:18" hidden="1">
      <c r="A166" s="29">
        <f>IF(C166="","",SUBTOTAL(103,$C$7:C166))</f>
        <v>0</v>
      </c>
      <c r="B166" s="37" t="s">
        <v>150</v>
      </c>
      <c r="C166" s="31" t="s">
        <v>141</v>
      </c>
      <c r="D166" s="30" t="s">
        <v>175</v>
      </c>
      <c r="E166" s="31" t="s">
        <v>1977</v>
      </c>
      <c r="F166" s="30" t="s">
        <v>299</v>
      </c>
      <c r="G166" s="32" t="s">
        <v>182</v>
      </c>
      <c r="H166" s="32" t="s">
        <v>289</v>
      </c>
      <c r="I166" s="41">
        <v>0.2</v>
      </c>
      <c r="J166" s="44" t="s">
        <v>140</v>
      </c>
      <c r="K166" s="34">
        <v>494</v>
      </c>
      <c r="L166" s="56" t="s">
        <v>2477</v>
      </c>
      <c r="M166" s="195"/>
      <c r="N166" s="35"/>
      <c r="O166" s="50"/>
      <c r="P166">
        <v>132</v>
      </c>
    </row>
    <row r="167" spans="1:18" hidden="1">
      <c r="A167" s="29">
        <f>IF(C167="","",SUBTOTAL(103,$C$7:C167))</f>
        <v>0</v>
      </c>
      <c r="B167" s="37" t="s">
        <v>150</v>
      </c>
      <c r="C167" s="31" t="s">
        <v>141</v>
      </c>
      <c r="D167" s="30" t="s">
        <v>33</v>
      </c>
      <c r="E167" s="31" t="s">
        <v>1977</v>
      </c>
      <c r="F167" s="30" t="s">
        <v>1457</v>
      </c>
      <c r="G167" s="32" t="s">
        <v>2120</v>
      </c>
      <c r="H167" s="32" t="s">
        <v>289</v>
      </c>
      <c r="I167" s="41">
        <v>0.38</v>
      </c>
      <c r="J167" s="44" t="s">
        <v>140</v>
      </c>
      <c r="K167" s="34">
        <v>210</v>
      </c>
      <c r="L167" s="56" t="s">
        <v>2477</v>
      </c>
      <c r="M167" s="195"/>
      <c r="N167" s="35"/>
      <c r="O167" s="50"/>
      <c r="P167">
        <v>133</v>
      </c>
    </row>
    <row r="168" spans="1:18" hidden="1">
      <c r="A168" s="29">
        <f>IF(C168="","",SUBTOTAL(103,$C$7:C168))</f>
        <v>0</v>
      </c>
      <c r="B168" s="37" t="s">
        <v>150</v>
      </c>
      <c r="C168" s="31" t="s">
        <v>141</v>
      </c>
      <c r="D168" s="30" t="s">
        <v>35</v>
      </c>
      <c r="E168" s="31" t="s">
        <v>1977</v>
      </c>
      <c r="F168" s="30" t="s">
        <v>298</v>
      </c>
      <c r="G168" s="32" t="s">
        <v>2121</v>
      </c>
      <c r="H168" s="32" t="s">
        <v>2149</v>
      </c>
      <c r="I168" s="41">
        <v>0.4</v>
      </c>
      <c r="J168" s="44" t="s">
        <v>140</v>
      </c>
      <c r="K168" s="34">
        <v>50</v>
      </c>
      <c r="L168" s="56" t="s">
        <v>2478</v>
      </c>
      <c r="M168" s="195"/>
      <c r="N168" s="35"/>
      <c r="O168" s="50"/>
      <c r="P168">
        <v>134</v>
      </c>
    </row>
    <row r="169" spans="1:18" hidden="1">
      <c r="A169" s="29">
        <f>IF(C169="","",SUBTOTAL(103,$C$7:C169))</f>
        <v>0</v>
      </c>
      <c r="B169" s="37" t="s">
        <v>150</v>
      </c>
      <c r="C169" s="31" t="s">
        <v>141</v>
      </c>
      <c r="D169" s="30" t="s">
        <v>35</v>
      </c>
      <c r="E169" s="31" t="s">
        <v>736</v>
      </c>
      <c r="F169" s="30" t="s">
        <v>2158</v>
      </c>
      <c r="G169" s="32" t="s">
        <v>2159</v>
      </c>
      <c r="H169" s="32" t="s">
        <v>2155</v>
      </c>
      <c r="I169" s="41">
        <v>1.2</v>
      </c>
      <c r="J169" s="44" t="s">
        <v>140</v>
      </c>
      <c r="K169" s="34">
        <v>490</v>
      </c>
      <c r="L169" s="56" t="s">
        <v>2477</v>
      </c>
      <c r="M169" s="195"/>
      <c r="N169" s="35"/>
      <c r="O169" s="50"/>
      <c r="P169">
        <v>135</v>
      </c>
    </row>
    <row r="170" spans="1:18" ht="24">
      <c r="A170" s="29">
        <f>IF(C170="","",SUBTOTAL(103,$C$7:C170))</f>
        <v>1</v>
      </c>
      <c r="B170" s="37" t="s">
        <v>150</v>
      </c>
      <c r="C170" s="31" t="s">
        <v>141</v>
      </c>
      <c r="D170" s="30"/>
      <c r="E170" s="31" t="s">
        <v>1977</v>
      </c>
      <c r="F170" s="30" t="s">
        <v>2609</v>
      </c>
      <c r="G170" s="32" t="s">
        <v>2122</v>
      </c>
      <c r="H170" s="32" t="s">
        <v>2150</v>
      </c>
      <c r="I170" s="41"/>
      <c r="J170" s="44"/>
      <c r="K170" s="34">
        <v>3366</v>
      </c>
      <c r="L170" s="122"/>
      <c r="M170" s="122" t="s">
        <v>2607</v>
      </c>
      <c r="N170" s="35">
        <v>27</v>
      </c>
      <c r="O170" s="50" t="s">
        <v>147</v>
      </c>
      <c r="P170">
        <v>136</v>
      </c>
      <c r="Q170" s="105" t="s">
        <v>2614</v>
      </c>
    </row>
    <row r="171" spans="1:18" ht="24">
      <c r="A171" s="29">
        <f>IF(C171="","",SUBTOTAL(103,$C$7:C171))</f>
        <v>2</v>
      </c>
      <c r="B171" s="37" t="s">
        <v>150</v>
      </c>
      <c r="C171" s="31" t="s">
        <v>141</v>
      </c>
      <c r="D171" s="30"/>
      <c r="E171" s="31" t="s">
        <v>1977</v>
      </c>
      <c r="F171" s="30" t="s">
        <v>2610</v>
      </c>
      <c r="G171" s="32" t="s">
        <v>2122</v>
      </c>
      <c r="H171" s="32" t="s">
        <v>2150</v>
      </c>
      <c r="I171" s="41"/>
      <c r="J171" s="44"/>
      <c r="K171" s="34">
        <v>8830</v>
      </c>
      <c r="L171" s="122"/>
      <c r="M171" s="122" t="s">
        <v>2607</v>
      </c>
      <c r="N171" s="35">
        <v>27</v>
      </c>
      <c r="O171" s="50" t="s">
        <v>147</v>
      </c>
      <c r="P171">
        <v>137</v>
      </c>
      <c r="Q171" s="105" t="s">
        <v>2614</v>
      </c>
    </row>
    <row r="172" spans="1:18">
      <c r="A172" s="29">
        <f>IF(C172="","",SUBTOTAL(103,$C$7:C172))</f>
        <v>3</v>
      </c>
      <c r="B172" s="37" t="s">
        <v>150</v>
      </c>
      <c r="C172" s="31" t="s">
        <v>2770</v>
      </c>
      <c r="D172" s="37"/>
      <c r="E172" s="31" t="s">
        <v>2780</v>
      </c>
      <c r="F172" s="30" t="s">
        <v>2771</v>
      </c>
      <c r="G172" s="30" t="s">
        <v>2779</v>
      </c>
      <c r="H172" s="30" t="s">
        <v>2150</v>
      </c>
      <c r="I172" s="43"/>
      <c r="J172" s="46"/>
      <c r="K172" s="30"/>
      <c r="L172" s="109"/>
      <c r="M172" s="211" t="s">
        <v>2607</v>
      </c>
      <c r="N172" s="35">
        <v>27</v>
      </c>
      <c r="O172" s="50" t="s">
        <v>147</v>
      </c>
    </row>
    <row r="173" spans="1:18" ht="24" hidden="1">
      <c r="A173" s="29">
        <f>IF(C173="","",SUBTOTAL(103,$C$7:C173))</f>
        <v>3</v>
      </c>
      <c r="B173" s="37" t="s">
        <v>150</v>
      </c>
      <c r="C173" s="31" t="s">
        <v>141</v>
      </c>
      <c r="D173" s="30"/>
      <c r="E173" s="31" t="s">
        <v>1977</v>
      </c>
      <c r="F173" s="30" t="s">
        <v>2611</v>
      </c>
      <c r="G173" s="32" t="s">
        <v>2122</v>
      </c>
      <c r="H173" s="32" t="s">
        <v>2150</v>
      </c>
      <c r="I173" s="41"/>
      <c r="J173" s="44"/>
      <c r="K173" s="34">
        <v>200</v>
      </c>
      <c r="L173" s="122"/>
      <c r="M173" s="122" t="s">
        <v>2607</v>
      </c>
      <c r="N173" s="35">
        <v>28</v>
      </c>
      <c r="O173" s="50"/>
      <c r="P173">
        <v>138</v>
      </c>
      <c r="Q173" s="105" t="s">
        <v>2614</v>
      </c>
    </row>
    <row r="174" spans="1:18" ht="24" hidden="1">
      <c r="A174" s="29">
        <f>IF(C174="","",SUBTOTAL(103,$C$7:C174))</f>
        <v>3</v>
      </c>
      <c r="B174" s="37" t="s">
        <v>150</v>
      </c>
      <c r="C174" s="31" t="s">
        <v>141</v>
      </c>
      <c r="D174" s="30"/>
      <c r="E174" s="31" t="s">
        <v>1977</v>
      </c>
      <c r="F174" s="30" t="s">
        <v>2612</v>
      </c>
      <c r="G174" s="32" t="s">
        <v>2122</v>
      </c>
      <c r="H174" s="32" t="s">
        <v>2150</v>
      </c>
      <c r="I174" s="41"/>
      <c r="J174" s="44"/>
      <c r="K174" s="34">
        <v>123</v>
      </c>
      <c r="L174" s="122"/>
      <c r="M174" s="122" t="s">
        <v>2607</v>
      </c>
      <c r="N174" s="35">
        <v>28</v>
      </c>
      <c r="O174" s="50"/>
      <c r="P174">
        <v>139</v>
      </c>
      <c r="Q174" s="105" t="s">
        <v>2614</v>
      </c>
    </row>
    <row r="175" spans="1:18" ht="24" hidden="1">
      <c r="A175" s="29">
        <f>IF(C175="","",SUBTOTAL(103,$C$7:C175))</f>
        <v>3</v>
      </c>
      <c r="B175" s="37" t="s">
        <v>150</v>
      </c>
      <c r="C175" s="31" t="s">
        <v>141</v>
      </c>
      <c r="D175" s="30"/>
      <c r="E175" s="31" t="s">
        <v>1977</v>
      </c>
      <c r="F175" s="30" t="s">
        <v>2613</v>
      </c>
      <c r="G175" s="32" t="s">
        <v>2122</v>
      </c>
      <c r="H175" s="32" t="s">
        <v>2150</v>
      </c>
      <c r="I175" s="41"/>
      <c r="J175" s="44"/>
      <c r="K175" s="34">
        <v>50</v>
      </c>
      <c r="L175" s="122"/>
      <c r="M175" s="122" t="s">
        <v>2607</v>
      </c>
      <c r="N175" s="35">
        <v>28</v>
      </c>
      <c r="O175" s="50"/>
      <c r="P175">
        <v>140</v>
      </c>
      <c r="Q175" s="105" t="s">
        <v>2614</v>
      </c>
    </row>
    <row r="176" spans="1:18" ht="24" hidden="1">
      <c r="A176" s="29">
        <f>IF(C176="","",SUBTOTAL(103,$C$7:C176))</f>
        <v>3</v>
      </c>
      <c r="B176" s="37" t="s">
        <v>150</v>
      </c>
      <c r="C176" s="31" t="s">
        <v>141</v>
      </c>
      <c r="D176" s="37"/>
      <c r="E176" s="31" t="s">
        <v>1977</v>
      </c>
      <c r="F176" s="30" t="s">
        <v>2755</v>
      </c>
      <c r="G176" s="32" t="s">
        <v>2122</v>
      </c>
      <c r="H176" s="32" t="s">
        <v>2150</v>
      </c>
      <c r="I176" s="41"/>
      <c r="J176" s="44"/>
      <c r="K176" s="34" t="s">
        <v>1235</v>
      </c>
      <c r="L176" s="56" t="s">
        <v>2477</v>
      </c>
      <c r="M176" s="122" t="s">
        <v>2607</v>
      </c>
      <c r="N176" s="35">
        <v>28</v>
      </c>
      <c r="O176" s="50"/>
      <c r="P176">
        <v>141</v>
      </c>
    </row>
    <row r="177" spans="1:16" hidden="1">
      <c r="A177" s="29">
        <f>IF(C177="","",SUBTOTAL(103,$C$7:C177))</f>
        <v>3</v>
      </c>
      <c r="B177" s="37" t="s">
        <v>293</v>
      </c>
      <c r="C177" s="31" t="s">
        <v>141</v>
      </c>
      <c r="D177" s="37"/>
      <c r="E177" s="31" t="s">
        <v>734</v>
      </c>
      <c r="F177" s="30" t="s">
        <v>662</v>
      </c>
      <c r="G177" s="30"/>
      <c r="H177" s="30" t="s">
        <v>289</v>
      </c>
      <c r="I177" s="43">
        <v>18</v>
      </c>
      <c r="J177" s="46" t="s">
        <v>140</v>
      </c>
      <c r="K177" s="30">
        <v>14060</v>
      </c>
      <c r="L177" s="109" t="s">
        <v>2479</v>
      </c>
      <c r="M177" s="43"/>
      <c r="N177" s="35"/>
      <c r="O177" s="50"/>
      <c r="P177">
        <v>656</v>
      </c>
    </row>
    <row r="178" spans="1:16" hidden="1">
      <c r="A178" s="29">
        <f>IF(C178="","",SUBTOTAL(103,$C$7:C178))</f>
        <v>3</v>
      </c>
      <c r="B178" s="37" t="s">
        <v>293</v>
      </c>
      <c r="C178" s="31" t="s">
        <v>141</v>
      </c>
      <c r="D178" s="37"/>
      <c r="E178" s="31" t="s">
        <v>734</v>
      </c>
      <c r="F178" s="30" t="s">
        <v>662</v>
      </c>
      <c r="G178" s="30"/>
      <c r="H178" s="30" t="s">
        <v>289</v>
      </c>
      <c r="I178" s="43">
        <v>1845</v>
      </c>
      <c r="J178" s="46" t="s">
        <v>140</v>
      </c>
      <c r="K178" s="30">
        <v>34520</v>
      </c>
      <c r="L178" s="109" t="s">
        <v>2479</v>
      </c>
      <c r="M178" s="43"/>
      <c r="N178" s="35"/>
      <c r="O178" s="50"/>
      <c r="P178">
        <v>657</v>
      </c>
    </row>
    <row r="179" spans="1:16" hidden="1">
      <c r="A179" s="29">
        <f>IF(C179="","",SUBTOTAL(103,$C$7:C179))</f>
        <v>3</v>
      </c>
      <c r="B179" s="37" t="s">
        <v>150</v>
      </c>
      <c r="C179" s="31" t="s">
        <v>141</v>
      </c>
      <c r="D179" s="30" t="s">
        <v>15</v>
      </c>
      <c r="E179" s="31" t="s">
        <v>733</v>
      </c>
      <c r="F179" s="30" t="s">
        <v>301</v>
      </c>
      <c r="G179" s="30" t="s">
        <v>45</v>
      </c>
      <c r="H179" s="30" t="s">
        <v>145</v>
      </c>
      <c r="I179" s="43">
        <v>1</v>
      </c>
      <c r="J179" s="46" t="s">
        <v>140</v>
      </c>
      <c r="K179" s="30">
        <v>2</v>
      </c>
      <c r="L179" s="109" t="s">
        <v>2478</v>
      </c>
      <c r="M179" s="196"/>
      <c r="N179" s="35"/>
      <c r="O179" s="50"/>
      <c r="P179">
        <v>165</v>
      </c>
    </row>
    <row r="180" spans="1:16" hidden="1">
      <c r="A180" s="29">
        <f>IF(C180="","",SUBTOTAL(103,$C$7:C180))</f>
        <v>3</v>
      </c>
      <c r="B180" s="37" t="s">
        <v>150</v>
      </c>
      <c r="C180" s="31" t="s">
        <v>141</v>
      </c>
      <c r="D180" s="30" t="s">
        <v>15</v>
      </c>
      <c r="E180" s="31" t="s">
        <v>733</v>
      </c>
      <c r="F180" s="30" t="s">
        <v>302</v>
      </c>
      <c r="G180" s="30" t="s">
        <v>46</v>
      </c>
      <c r="H180" s="30" t="s">
        <v>145</v>
      </c>
      <c r="I180" s="43">
        <v>1</v>
      </c>
      <c r="J180" s="46" t="s">
        <v>140</v>
      </c>
      <c r="K180" s="30">
        <v>25</v>
      </c>
      <c r="L180" s="109" t="s">
        <v>2478</v>
      </c>
      <c r="M180" s="196"/>
      <c r="N180" s="35"/>
      <c r="O180" s="50"/>
      <c r="P180">
        <v>166</v>
      </c>
    </row>
    <row r="181" spans="1:16" hidden="1">
      <c r="A181" s="29">
        <f>IF(C181="","",SUBTOTAL(103,$C$7:C181))</f>
        <v>3</v>
      </c>
      <c r="B181" s="37" t="s">
        <v>150</v>
      </c>
      <c r="C181" s="31" t="s">
        <v>141</v>
      </c>
      <c r="D181" s="37" t="s">
        <v>15</v>
      </c>
      <c r="E181" s="31" t="s">
        <v>733</v>
      </c>
      <c r="F181" s="30" t="s">
        <v>303</v>
      </c>
      <c r="G181" s="30" t="s">
        <v>46</v>
      </c>
      <c r="H181" s="30" t="s">
        <v>145</v>
      </c>
      <c r="I181" s="43">
        <v>2</v>
      </c>
      <c r="J181" s="46" t="s">
        <v>140</v>
      </c>
      <c r="K181" s="30">
        <v>24</v>
      </c>
      <c r="L181" s="109" t="s">
        <v>2478</v>
      </c>
      <c r="M181" s="43"/>
      <c r="N181" s="35"/>
      <c r="O181" s="50"/>
      <c r="P181">
        <v>167</v>
      </c>
    </row>
    <row r="182" spans="1:16" hidden="1">
      <c r="A182" s="29">
        <f>IF(C182="","",SUBTOTAL(103,$C$7:C182))</f>
        <v>3</v>
      </c>
      <c r="B182" s="37" t="s">
        <v>150</v>
      </c>
      <c r="C182" s="31" t="s">
        <v>141</v>
      </c>
      <c r="D182" s="30" t="s">
        <v>15</v>
      </c>
      <c r="E182" s="31" t="s">
        <v>733</v>
      </c>
      <c r="F182" s="30" t="s">
        <v>304</v>
      </c>
      <c r="G182" s="30" t="s">
        <v>27</v>
      </c>
      <c r="H182" s="30" t="s">
        <v>145</v>
      </c>
      <c r="I182" s="43">
        <v>1</v>
      </c>
      <c r="J182" s="46" t="s">
        <v>140</v>
      </c>
      <c r="K182" s="30">
        <v>17</v>
      </c>
      <c r="L182" s="109" t="s">
        <v>2478</v>
      </c>
      <c r="M182" s="196"/>
      <c r="N182" s="35"/>
      <c r="O182" s="50"/>
      <c r="P182">
        <v>168</v>
      </c>
    </row>
    <row r="183" spans="1:16" hidden="1">
      <c r="A183" s="29">
        <f>IF(C183="","",SUBTOTAL(103,$C$7:C183))</f>
        <v>3</v>
      </c>
      <c r="B183" s="37" t="s">
        <v>150</v>
      </c>
      <c r="C183" s="31" t="s">
        <v>141</v>
      </c>
      <c r="D183" s="30" t="s">
        <v>15</v>
      </c>
      <c r="E183" s="31" t="s">
        <v>733</v>
      </c>
      <c r="F183" s="30" t="s">
        <v>305</v>
      </c>
      <c r="G183" s="30" t="s">
        <v>47</v>
      </c>
      <c r="H183" s="30" t="s">
        <v>145</v>
      </c>
      <c r="I183" s="43">
        <v>1</v>
      </c>
      <c r="J183" s="46" t="s">
        <v>140</v>
      </c>
      <c r="K183" s="30">
        <v>40</v>
      </c>
      <c r="L183" s="109" t="s">
        <v>2478</v>
      </c>
      <c r="M183" s="196"/>
      <c r="N183" s="35"/>
      <c r="O183" s="50"/>
      <c r="P183">
        <v>169</v>
      </c>
    </row>
    <row r="184" spans="1:16" hidden="1">
      <c r="A184" s="29">
        <f>IF(C184="","",SUBTOTAL(103,$C$7:C184))</f>
        <v>3</v>
      </c>
      <c r="B184" s="37" t="s">
        <v>150</v>
      </c>
      <c r="C184" s="31" t="s">
        <v>141</v>
      </c>
      <c r="D184" s="30" t="s">
        <v>16</v>
      </c>
      <c r="E184" s="31" t="s">
        <v>733</v>
      </c>
      <c r="F184" s="30" t="s">
        <v>306</v>
      </c>
      <c r="G184" s="30" t="s">
        <v>48</v>
      </c>
      <c r="H184" s="30" t="s">
        <v>144</v>
      </c>
      <c r="I184" s="43">
        <v>1</v>
      </c>
      <c r="J184" s="46" t="s">
        <v>140</v>
      </c>
      <c r="K184" s="30">
        <v>2</v>
      </c>
      <c r="L184" s="109" t="s">
        <v>2478</v>
      </c>
      <c r="M184" s="196"/>
      <c r="N184" s="35"/>
      <c r="O184" s="50"/>
      <c r="P184">
        <v>170</v>
      </c>
    </row>
    <row r="185" spans="1:16" hidden="1">
      <c r="A185" s="29">
        <f>IF(C185="","",SUBTOTAL(103,$C$7:C185))</f>
        <v>3</v>
      </c>
      <c r="B185" s="37" t="s">
        <v>150</v>
      </c>
      <c r="C185" s="31" t="s">
        <v>141</v>
      </c>
      <c r="D185" s="30" t="s">
        <v>16</v>
      </c>
      <c r="E185" s="31" t="s">
        <v>733</v>
      </c>
      <c r="F185" s="30" t="s">
        <v>307</v>
      </c>
      <c r="G185" s="30" t="s">
        <v>48</v>
      </c>
      <c r="H185" s="30" t="s">
        <v>144</v>
      </c>
      <c r="I185" s="43">
        <v>1</v>
      </c>
      <c r="J185" s="46" t="s">
        <v>140</v>
      </c>
      <c r="K185" s="30">
        <v>3</v>
      </c>
      <c r="L185" s="109" t="s">
        <v>2478</v>
      </c>
      <c r="M185" s="196"/>
      <c r="N185" s="35"/>
      <c r="O185" s="50"/>
      <c r="P185">
        <v>171</v>
      </c>
    </row>
    <row r="186" spans="1:16" hidden="1">
      <c r="A186" s="29">
        <f>IF(C186="","",SUBTOTAL(103,$C$7:C186))</f>
        <v>3</v>
      </c>
      <c r="B186" s="37" t="s">
        <v>150</v>
      </c>
      <c r="C186" s="31" t="s">
        <v>141</v>
      </c>
      <c r="D186" s="30" t="s">
        <v>16</v>
      </c>
      <c r="E186" s="31" t="s">
        <v>733</v>
      </c>
      <c r="F186" s="30" t="s">
        <v>308</v>
      </c>
      <c r="G186" s="30" t="s">
        <v>48</v>
      </c>
      <c r="H186" s="30" t="s">
        <v>144</v>
      </c>
      <c r="I186" s="43">
        <v>1</v>
      </c>
      <c r="J186" s="46" t="s">
        <v>140</v>
      </c>
      <c r="K186" s="30">
        <v>3</v>
      </c>
      <c r="L186" s="109" t="s">
        <v>2478</v>
      </c>
      <c r="M186" s="196"/>
      <c r="N186" s="35"/>
      <c r="O186" s="50"/>
      <c r="P186">
        <v>172</v>
      </c>
    </row>
    <row r="187" spans="1:16" hidden="1">
      <c r="A187" s="29">
        <f>IF(C187="","",SUBTOTAL(103,$C$7:C187))</f>
        <v>3</v>
      </c>
      <c r="B187" s="37" t="s">
        <v>150</v>
      </c>
      <c r="C187" s="31" t="s">
        <v>141</v>
      </c>
      <c r="D187" s="30" t="s">
        <v>16</v>
      </c>
      <c r="E187" s="31" t="s">
        <v>733</v>
      </c>
      <c r="F187" s="30" t="s">
        <v>309</v>
      </c>
      <c r="G187" s="30" t="s">
        <v>49</v>
      </c>
      <c r="H187" s="30" t="s">
        <v>144</v>
      </c>
      <c r="I187" s="43">
        <v>1</v>
      </c>
      <c r="J187" s="46" t="s">
        <v>140</v>
      </c>
      <c r="K187" s="30">
        <v>6</v>
      </c>
      <c r="L187" s="109" t="s">
        <v>2478</v>
      </c>
      <c r="M187" s="196"/>
      <c r="N187" s="35"/>
      <c r="O187" s="50"/>
      <c r="P187">
        <v>173</v>
      </c>
    </row>
    <row r="188" spans="1:16" hidden="1">
      <c r="A188" s="29">
        <f>IF(C188="","",SUBTOTAL(103,$C$7:C188))</f>
        <v>3</v>
      </c>
      <c r="B188" s="37" t="s">
        <v>150</v>
      </c>
      <c r="C188" s="31" t="s">
        <v>141</v>
      </c>
      <c r="D188" s="30" t="s">
        <v>16</v>
      </c>
      <c r="E188" s="31" t="s">
        <v>733</v>
      </c>
      <c r="F188" s="30" t="s">
        <v>310</v>
      </c>
      <c r="G188" s="30" t="s">
        <v>48</v>
      </c>
      <c r="H188" s="30" t="s">
        <v>144</v>
      </c>
      <c r="I188" s="43">
        <v>1</v>
      </c>
      <c r="J188" s="46" t="s">
        <v>140</v>
      </c>
      <c r="K188" s="30">
        <v>7</v>
      </c>
      <c r="L188" s="109" t="s">
        <v>2478</v>
      </c>
      <c r="M188" s="196"/>
      <c r="N188" s="35"/>
      <c r="O188" s="50"/>
      <c r="P188">
        <v>174</v>
      </c>
    </row>
    <row r="189" spans="1:16" hidden="1">
      <c r="A189" s="29">
        <f>IF(C189="","",SUBTOTAL(103,$C$7:C189))</f>
        <v>3</v>
      </c>
      <c r="B189" s="37" t="s">
        <v>150</v>
      </c>
      <c r="C189" s="31" t="s">
        <v>141</v>
      </c>
      <c r="D189" s="30" t="s">
        <v>16</v>
      </c>
      <c r="E189" s="31" t="s">
        <v>733</v>
      </c>
      <c r="F189" s="30" t="s">
        <v>311</v>
      </c>
      <c r="G189" s="30" t="s">
        <v>48</v>
      </c>
      <c r="H189" s="30" t="s">
        <v>144</v>
      </c>
      <c r="I189" s="43">
        <v>1</v>
      </c>
      <c r="J189" s="46" t="s">
        <v>140</v>
      </c>
      <c r="K189" s="30">
        <v>10</v>
      </c>
      <c r="L189" s="109" t="s">
        <v>2478</v>
      </c>
      <c r="M189" s="196"/>
      <c r="N189" s="35"/>
      <c r="O189" s="50"/>
      <c r="P189">
        <v>175</v>
      </c>
    </row>
    <row r="190" spans="1:16" hidden="1">
      <c r="A190" s="29">
        <f>IF(C190="","",SUBTOTAL(103,$C$7:C190))</f>
        <v>3</v>
      </c>
      <c r="B190" s="37" t="s">
        <v>150</v>
      </c>
      <c r="C190" s="31" t="s">
        <v>141</v>
      </c>
      <c r="D190" s="30" t="s">
        <v>16</v>
      </c>
      <c r="E190" s="31" t="s">
        <v>733</v>
      </c>
      <c r="F190" s="30" t="s">
        <v>312</v>
      </c>
      <c r="G190" s="30" t="s">
        <v>50</v>
      </c>
      <c r="H190" s="30" t="s">
        <v>144</v>
      </c>
      <c r="I190" s="43">
        <v>1</v>
      </c>
      <c r="J190" s="46" t="s">
        <v>140</v>
      </c>
      <c r="K190" s="30">
        <v>13</v>
      </c>
      <c r="L190" s="109" t="s">
        <v>2478</v>
      </c>
      <c r="M190" s="196"/>
      <c r="N190" s="35"/>
      <c r="O190" s="50"/>
      <c r="P190">
        <v>176</v>
      </c>
    </row>
    <row r="191" spans="1:16" hidden="1">
      <c r="A191" s="29">
        <f>IF(C191="","",SUBTOTAL(103,$C$7:C191))</f>
        <v>3</v>
      </c>
      <c r="B191" s="37" t="s">
        <v>150</v>
      </c>
      <c r="C191" s="31" t="s">
        <v>141</v>
      </c>
      <c r="D191" s="30" t="s">
        <v>17</v>
      </c>
      <c r="E191" s="31" t="s">
        <v>733</v>
      </c>
      <c r="F191" s="30" t="s">
        <v>313</v>
      </c>
      <c r="G191" s="30" t="s">
        <v>51</v>
      </c>
      <c r="H191" s="30" t="s">
        <v>144</v>
      </c>
      <c r="I191" s="43">
        <v>1</v>
      </c>
      <c r="J191" s="46" t="s">
        <v>140</v>
      </c>
      <c r="K191" s="30">
        <v>16</v>
      </c>
      <c r="L191" s="109" t="s">
        <v>2478</v>
      </c>
      <c r="M191" s="196"/>
      <c r="N191" s="35"/>
      <c r="O191" s="50"/>
      <c r="P191">
        <v>177</v>
      </c>
    </row>
    <row r="192" spans="1:16" hidden="1">
      <c r="A192" s="29">
        <f>IF(C192="","",SUBTOTAL(103,$C$7:C192))</f>
        <v>3</v>
      </c>
      <c r="B192" s="37" t="s">
        <v>150</v>
      </c>
      <c r="C192" s="31" t="s">
        <v>141</v>
      </c>
      <c r="D192" s="30" t="s">
        <v>18</v>
      </c>
      <c r="E192" s="31" t="s">
        <v>733</v>
      </c>
      <c r="F192" s="30" t="s">
        <v>314</v>
      </c>
      <c r="G192" s="30" t="s">
        <v>52</v>
      </c>
      <c r="H192" s="30" t="s">
        <v>144</v>
      </c>
      <c r="I192" s="43">
        <v>1</v>
      </c>
      <c r="J192" s="46" t="s">
        <v>140</v>
      </c>
      <c r="K192" s="30">
        <v>8</v>
      </c>
      <c r="L192" s="109" t="s">
        <v>2478</v>
      </c>
      <c r="M192" s="196"/>
      <c r="N192" s="35"/>
      <c r="O192" s="50"/>
      <c r="P192">
        <v>178</v>
      </c>
    </row>
    <row r="193" spans="1:16" hidden="1">
      <c r="A193" s="29">
        <f>IF(C193="","",SUBTOTAL(103,$C$7:C193))</f>
        <v>3</v>
      </c>
      <c r="B193" s="37" t="s">
        <v>150</v>
      </c>
      <c r="C193" s="31" t="s">
        <v>141</v>
      </c>
      <c r="D193" s="30" t="s">
        <v>10</v>
      </c>
      <c r="E193" s="31" t="s">
        <v>733</v>
      </c>
      <c r="F193" s="30" t="s">
        <v>315</v>
      </c>
      <c r="G193" s="30" t="s">
        <v>53</v>
      </c>
      <c r="H193" s="30" t="s">
        <v>144</v>
      </c>
      <c r="I193" s="43">
        <v>1</v>
      </c>
      <c r="J193" s="46" t="s">
        <v>140</v>
      </c>
      <c r="K193" s="30">
        <v>12</v>
      </c>
      <c r="L193" s="109" t="s">
        <v>2478</v>
      </c>
      <c r="M193" s="196"/>
      <c r="N193" s="35"/>
      <c r="O193" s="50"/>
      <c r="P193">
        <v>179</v>
      </c>
    </row>
    <row r="194" spans="1:16" hidden="1">
      <c r="A194" s="29">
        <f>IF(C194="","",SUBTOTAL(103,$C$7:C194))</f>
        <v>3</v>
      </c>
      <c r="B194" s="37" t="s">
        <v>150</v>
      </c>
      <c r="C194" s="31" t="s">
        <v>141</v>
      </c>
      <c r="D194" s="30" t="s">
        <v>10</v>
      </c>
      <c r="E194" s="31" t="s">
        <v>733</v>
      </c>
      <c r="F194" s="30" t="s">
        <v>316</v>
      </c>
      <c r="G194" s="30" t="s">
        <v>53</v>
      </c>
      <c r="H194" s="30" t="s">
        <v>144</v>
      </c>
      <c r="I194" s="43">
        <v>1</v>
      </c>
      <c r="J194" s="46" t="s">
        <v>140</v>
      </c>
      <c r="K194" s="30">
        <v>10</v>
      </c>
      <c r="L194" s="109" t="s">
        <v>2478</v>
      </c>
      <c r="M194" s="196"/>
      <c r="N194" s="35"/>
      <c r="O194" s="50"/>
      <c r="P194">
        <v>180</v>
      </c>
    </row>
    <row r="195" spans="1:16" hidden="1">
      <c r="A195" s="29">
        <f>IF(C195="","",SUBTOTAL(103,$C$7:C195))</f>
        <v>3</v>
      </c>
      <c r="B195" s="37" t="s">
        <v>150</v>
      </c>
      <c r="C195" s="31" t="s">
        <v>141</v>
      </c>
      <c r="D195" s="30" t="s">
        <v>14</v>
      </c>
      <c r="E195" s="31" t="s">
        <v>2772</v>
      </c>
      <c r="F195" s="30" t="s">
        <v>317</v>
      </c>
      <c r="G195" s="30" t="s">
        <v>54</v>
      </c>
      <c r="H195" s="30" t="s">
        <v>144</v>
      </c>
      <c r="I195" s="43">
        <v>1</v>
      </c>
      <c r="J195" s="46" t="s">
        <v>140</v>
      </c>
      <c r="K195" s="30">
        <v>7</v>
      </c>
      <c r="L195" s="109" t="s">
        <v>2478</v>
      </c>
      <c r="M195" s="196"/>
      <c r="N195" s="35"/>
      <c r="O195" s="50"/>
      <c r="P195">
        <v>181</v>
      </c>
    </row>
    <row r="196" spans="1:16" hidden="1">
      <c r="A196" s="29">
        <f>IF(C196="","",SUBTOTAL(103,$C$7:C196))</f>
        <v>3</v>
      </c>
      <c r="B196" s="37" t="s">
        <v>150</v>
      </c>
      <c r="C196" s="31" t="s">
        <v>141</v>
      </c>
      <c r="D196" s="30" t="s">
        <v>19</v>
      </c>
      <c r="E196" s="31" t="s">
        <v>733</v>
      </c>
      <c r="F196" s="30" t="s">
        <v>318</v>
      </c>
      <c r="G196" s="30" t="s">
        <v>55</v>
      </c>
      <c r="H196" s="30" t="s">
        <v>144</v>
      </c>
      <c r="I196" s="43">
        <v>1</v>
      </c>
      <c r="J196" s="46" t="s">
        <v>140</v>
      </c>
      <c r="K196" s="30">
        <v>45</v>
      </c>
      <c r="L196" s="109" t="s">
        <v>2478</v>
      </c>
      <c r="M196" s="196"/>
      <c r="N196" s="35"/>
      <c r="O196" s="50"/>
      <c r="P196">
        <v>182</v>
      </c>
    </row>
    <row r="197" spans="1:16" hidden="1">
      <c r="A197" s="29">
        <f>IF(C197="","",SUBTOTAL(103,$C$7:C197))</f>
        <v>3</v>
      </c>
      <c r="B197" s="37" t="s">
        <v>150</v>
      </c>
      <c r="C197" s="31" t="s">
        <v>141</v>
      </c>
      <c r="D197" s="30" t="s">
        <v>7</v>
      </c>
      <c r="E197" s="31" t="s">
        <v>733</v>
      </c>
      <c r="F197" s="30" t="s">
        <v>319</v>
      </c>
      <c r="G197" s="30" t="s">
        <v>56</v>
      </c>
      <c r="H197" s="30" t="s">
        <v>144</v>
      </c>
      <c r="I197" s="43">
        <v>1</v>
      </c>
      <c r="J197" s="46" t="s">
        <v>140</v>
      </c>
      <c r="K197" s="30">
        <v>12</v>
      </c>
      <c r="L197" s="109" t="s">
        <v>2478</v>
      </c>
      <c r="M197" s="196"/>
      <c r="N197" s="35"/>
      <c r="O197" s="50"/>
      <c r="P197">
        <v>183</v>
      </c>
    </row>
    <row r="198" spans="1:16" hidden="1">
      <c r="A198" s="29">
        <f>IF(C198="","",SUBTOTAL(103,$C$7:C198))</f>
        <v>3</v>
      </c>
      <c r="B198" s="37" t="s">
        <v>150</v>
      </c>
      <c r="C198" s="31" t="s">
        <v>141</v>
      </c>
      <c r="D198" s="30" t="s">
        <v>7</v>
      </c>
      <c r="E198" s="31" t="s">
        <v>733</v>
      </c>
      <c r="F198" s="30" t="s">
        <v>320</v>
      </c>
      <c r="G198" s="30" t="s">
        <v>57</v>
      </c>
      <c r="H198" s="30" t="s">
        <v>145</v>
      </c>
      <c r="I198" s="43">
        <v>1</v>
      </c>
      <c r="J198" s="46" t="s">
        <v>140</v>
      </c>
      <c r="K198" s="30">
        <v>41</v>
      </c>
      <c r="L198" s="109" t="s">
        <v>2478</v>
      </c>
      <c r="M198" s="196"/>
      <c r="N198" s="35"/>
      <c r="O198" s="50"/>
      <c r="P198">
        <v>184</v>
      </c>
    </row>
    <row r="199" spans="1:16" hidden="1">
      <c r="A199" s="29">
        <f>IF(C199="","",SUBTOTAL(103,$C$7:C199))</f>
        <v>3</v>
      </c>
      <c r="B199" s="37" t="s">
        <v>150</v>
      </c>
      <c r="C199" s="31" t="s">
        <v>141</v>
      </c>
      <c r="D199" s="30" t="s">
        <v>20</v>
      </c>
      <c r="E199" s="31" t="s">
        <v>733</v>
      </c>
      <c r="F199" s="30" t="s">
        <v>321</v>
      </c>
      <c r="G199" s="30" t="s">
        <v>58</v>
      </c>
      <c r="H199" s="30" t="s">
        <v>144</v>
      </c>
      <c r="I199" s="43">
        <v>1</v>
      </c>
      <c r="J199" s="46" t="s">
        <v>140</v>
      </c>
      <c r="K199" s="30">
        <v>5</v>
      </c>
      <c r="L199" s="109" t="s">
        <v>2478</v>
      </c>
      <c r="M199" s="196"/>
      <c r="N199" s="35"/>
      <c r="O199" s="50"/>
      <c r="P199">
        <v>185</v>
      </c>
    </row>
    <row r="200" spans="1:16" hidden="1">
      <c r="A200" s="29">
        <f>IF(C200="","",SUBTOTAL(103,$C$7:C200))</f>
        <v>3</v>
      </c>
      <c r="B200" s="37" t="s">
        <v>150</v>
      </c>
      <c r="C200" s="31" t="s">
        <v>141</v>
      </c>
      <c r="D200" s="30" t="s">
        <v>20</v>
      </c>
      <c r="E200" s="31" t="s">
        <v>733</v>
      </c>
      <c r="F200" s="30" t="s">
        <v>322</v>
      </c>
      <c r="G200" s="30" t="s">
        <v>58</v>
      </c>
      <c r="H200" s="30" t="s">
        <v>144</v>
      </c>
      <c r="I200" s="43">
        <v>1</v>
      </c>
      <c r="J200" s="46" t="s">
        <v>140</v>
      </c>
      <c r="K200" s="30">
        <v>5</v>
      </c>
      <c r="L200" s="109" t="s">
        <v>2478</v>
      </c>
      <c r="M200" s="196"/>
      <c r="N200" s="35"/>
      <c r="O200" s="50"/>
      <c r="P200">
        <v>186</v>
      </c>
    </row>
    <row r="201" spans="1:16" hidden="1">
      <c r="A201" s="29">
        <f>IF(C201="","",SUBTOTAL(103,$C$7:C201))</f>
        <v>3</v>
      </c>
      <c r="B201" s="37" t="s">
        <v>150</v>
      </c>
      <c r="C201" s="31" t="s">
        <v>141</v>
      </c>
      <c r="D201" s="30" t="s">
        <v>21</v>
      </c>
      <c r="E201" s="31" t="s">
        <v>733</v>
      </c>
      <c r="F201" s="30" t="s">
        <v>323</v>
      </c>
      <c r="G201" s="30" t="s">
        <v>59</v>
      </c>
      <c r="H201" s="30" t="s">
        <v>144</v>
      </c>
      <c r="I201" s="43">
        <v>1</v>
      </c>
      <c r="J201" s="46" t="s">
        <v>140</v>
      </c>
      <c r="K201" s="30">
        <v>5</v>
      </c>
      <c r="L201" s="109" t="s">
        <v>2478</v>
      </c>
      <c r="M201" s="196"/>
      <c r="N201" s="35"/>
      <c r="O201" s="50"/>
      <c r="P201">
        <v>187</v>
      </c>
    </row>
    <row r="202" spans="1:16" hidden="1">
      <c r="A202" s="29">
        <f>IF(C202="","",SUBTOTAL(103,$C$7:C202))</f>
        <v>3</v>
      </c>
      <c r="B202" s="37" t="s">
        <v>150</v>
      </c>
      <c r="C202" s="31" t="s">
        <v>141</v>
      </c>
      <c r="D202" s="30" t="s">
        <v>21</v>
      </c>
      <c r="E202" s="31" t="s">
        <v>733</v>
      </c>
      <c r="F202" s="30" t="s">
        <v>324</v>
      </c>
      <c r="G202" s="30" t="s">
        <v>59</v>
      </c>
      <c r="H202" s="30" t="s">
        <v>144</v>
      </c>
      <c r="I202" s="43">
        <v>1</v>
      </c>
      <c r="J202" s="46" t="s">
        <v>140</v>
      </c>
      <c r="K202" s="30">
        <v>10</v>
      </c>
      <c r="L202" s="109" t="s">
        <v>2478</v>
      </c>
      <c r="M202" s="196"/>
      <c r="N202" s="35"/>
      <c r="O202" s="50"/>
      <c r="P202">
        <v>188</v>
      </c>
    </row>
    <row r="203" spans="1:16" hidden="1">
      <c r="A203" s="29">
        <f>IF(C203="","",SUBTOTAL(103,$C$7:C203))</f>
        <v>3</v>
      </c>
      <c r="B203" s="37" t="s">
        <v>150</v>
      </c>
      <c r="C203" s="31" t="s">
        <v>141</v>
      </c>
      <c r="D203" s="30" t="s">
        <v>21</v>
      </c>
      <c r="E203" s="31" t="s">
        <v>733</v>
      </c>
      <c r="F203" s="30" t="s">
        <v>325</v>
      </c>
      <c r="G203" s="30" t="s">
        <v>59</v>
      </c>
      <c r="H203" s="30" t="s">
        <v>144</v>
      </c>
      <c r="I203" s="43">
        <v>1</v>
      </c>
      <c r="J203" s="46" t="s">
        <v>140</v>
      </c>
      <c r="K203" s="30">
        <v>12</v>
      </c>
      <c r="L203" s="109" t="s">
        <v>2478</v>
      </c>
      <c r="M203" s="196"/>
      <c r="N203" s="35"/>
      <c r="O203" s="50"/>
      <c r="P203">
        <v>189</v>
      </c>
    </row>
    <row r="204" spans="1:16" hidden="1">
      <c r="A204" s="29">
        <f>IF(C204="","",SUBTOTAL(103,$C$7:C204))</f>
        <v>3</v>
      </c>
      <c r="B204" s="37" t="s">
        <v>150</v>
      </c>
      <c r="C204" s="31" t="s">
        <v>141</v>
      </c>
      <c r="D204" s="30" t="s">
        <v>21</v>
      </c>
      <c r="E204" s="31" t="s">
        <v>733</v>
      </c>
      <c r="F204" s="30" t="s">
        <v>326</v>
      </c>
      <c r="G204" s="30" t="s">
        <v>59</v>
      </c>
      <c r="H204" s="30" t="s">
        <v>144</v>
      </c>
      <c r="I204" s="43">
        <v>1</v>
      </c>
      <c r="J204" s="46" t="s">
        <v>140</v>
      </c>
      <c r="K204" s="30">
        <v>18</v>
      </c>
      <c r="L204" s="109" t="s">
        <v>2478</v>
      </c>
      <c r="M204" s="196"/>
      <c r="N204" s="35"/>
      <c r="O204" s="50"/>
      <c r="P204">
        <v>190</v>
      </c>
    </row>
    <row r="205" spans="1:16" hidden="1">
      <c r="A205" s="29">
        <f>IF(C205="","",SUBTOTAL(103,$C$7:C205))</f>
        <v>3</v>
      </c>
      <c r="B205" s="37" t="s">
        <v>150</v>
      </c>
      <c r="C205" s="31" t="s">
        <v>141</v>
      </c>
      <c r="D205" s="30" t="s">
        <v>21</v>
      </c>
      <c r="E205" s="31" t="s">
        <v>733</v>
      </c>
      <c r="F205" s="30" t="s">
        <v>327</v>
      </c>
      <c r="G205" s="30" t="s">
        <v>59</v>
      </c>
      <c r="H205" s="30" t="s">
        <v>144</v>
      </c>
      <c r="I205" s="43">
        <v>1</v>
      </c>
      <c r="J205" s="46" t="s">
        <v>140</v>
      </c>
      <c r="K205" s="30">
        <v>28</v>
      </c>
      <c r="L205" s="109" t="s">
        <v>2478</v>
      </c>
      <c r="M205" s="196"/>
      <c r="N205" s="35"/>
      <c r="O205" s="50"/>
      <c r="P205">
        <v>191</v>
      </c>
    </row>
    <row r="206" spans="1:16">
      <c r="A206" s="29">
        <f>IF(C206="","",SUBTOTAL(103,$C$7:C206))</f>
        <v>4</v>
      </c>
      <c r="B206" s="37" t="s">
        <v>150</v>
      </c>
      <c r="C206" s="31" t="s">
        <v>141</v>
      </c>
      <c r="D206" s="30" t="s">
        <v>22</v>
      </c>
      <c r="E206" s="31" t="s">
        <v>2780</v>
      </c>
      <c r="F206" s="30" t="s">
        <v>328</v>
      </c>
      <c r="G206" s="30" t="s">
        <v>60</v>
      </c>
      <c r="H206" s="30" t="s">
        <v>144</v>
      </c>
      <c r="I206" s="43">
        <v>1</v>
      </c>
      <c r="J206" s="46" t="s">
        <v>140</v>
      </c>
      <c r="K206" s="30">
        <v>21</v>
      </c>
      <c r="L206" s="109" t="s">
        <v>2478</v>
      </c>
      <c r="M206" s="196"/>
      <c r="N206" s="35">
        <v>23</v>
      </c>
      <c r="O206" s="50" t="s">
        <v>147</v>
      </c>
      <c r="P206">
        <v>192</v>
      </c>
    </row>
    <row r="207" spans="1:16">
      <c r="A207" s="29">
        <f>IF(C207="","",SUBTOTAL(103,$C$7:C207))</f>
        <v>5</v>
      </c>
      <c r="B207" s="37" t="s">
        <v>150</v>
      </c>
      <c r="C207" s="31" t="s">
        <v>141</v>
      </c>
      <c r="D207" s="30" t="s">
        <v>22</v>
      </c>
      <c r="E207" s="31" t="s">
        <v>2780</v>
      </c>
      <c r="F207" s="30" t="s">
        <v>329</v>
      </c>
      <c r="G207" s="30" t="s">
        <v>61</v>
      </c>
      <c r="H207" s="30" t="s">
        <v>144</v>
      </c>
      <c r="I207" s="43">
        <v>1</v>
      </c>
      <c r="J207" s="46" t="s">
        <v>140</v>
      </c>
      <c r="K207" s="30">
        <v>25</v>
      </c>
      <c r="L207" s="109" t="s">
        <v>2478</v>
      </c>
      <c r="M207" s="196"/>
      <c r="N207" s="35">
        <v>23</v>
      </c>
      <c r="O207" s="50" t="s">
        <v>147</v>
      </c>
      <c r="P207">
        <v>193</v>
      </c>
    </row>
    <row r="208" spans="1:16" hidden="1">
      <c r="A208" s="29">
        <f>IF(C208="","",SUBTOTAL(103,$C$7:C208))</f>
        <v>5</v>
      </c>
      <c r="B208" s="37" t="s">
        <v>150</v>
      </c>
      <c r="C208" s="31" t="s">
        <v>141</v>
      </c>
      <c r="D208" s="30" t="s">
        <v>23</v>
      </c>
      <c r="E208" s="31" t="s">
        <v>733</v>
      </c>
      <c r="F208" s="30" t="s">
        <v>330</v>
      </c>
      <c r="G208" s="30" t="s">
        <v>62</v>
      </c>
      <c r="H208" s="30" t="s">
        <v>144</v>
      </c>
      <c r="I208" s="43">
        <v>1</v>
      </c>
      <c r="J208" s="46" t="s">
        <v>140</v>
      </c>
      <c r="K208" s="30">
        <v>43</v>
      </c>
      <c r="L208" s="109" t="s">
        <v>2478</v>
      </c>
      <c r="M208" s="196"/>
      <c r="N208" s="35"/>
      <c r="O208" s="50"/>
      <c r="P208">
        <v>194</v>
      </c>
    </row>
    <row r="209" spans="1:16" hidden="1">
      <c r="A209" s="29">
        <f>IF(C209="","",SUBTOTAL(103,$C$7:C209))</f>
        <v>5</v>
      </c>
      <c r="B209" s="37" t="s">
        <v>150</v>
      </c>
      <c r="C209" s="31" t="s">
        <v>141</v>
      </c>
      <c r="D209" s="30" t="s">
        <v>24</v>
      </c>
      <c r="E209" s="31" t="s">
        <v>733</v>
      </c>
      <c r="F209" s="30" t="s">
        <v>331</v>
      </c>
      <c r="G209" s="30" t="s">
        <v>63</v>
      </c>
      <c r="H209" s="30" t="s">
        <v>144</v>
      </c>
      <c r="I209" s="43">
        <v>1</v>
      </c>
      <c r="J209" s="46" t="s">
        <v>140</v>
      </c>
      <c r="K209" s="30">
        <v>68</v>
      </c>
      <c r="L209" s="109" t="s">
        <v>2478</v>
      </c>
      <c r="M209" s="196"/>
      <c r="N209" s="35"/>
      <c r="O209" s="50"/>
      <c r="P209">
        <v>195</v>
      </c>
    </row>
    <row r="210" spans="1:16" hidden="1">
      <c r="A210" s="29">
        <f>IF(C210="","",SUBTOTAL(103,$C$7:C210))</f>
        <v>5</v>
      </c>
      <c r="B210" s="37" t="s">
        <v>1902</v>
      </c>
      <c r="C210" s="31" t="s">
        <v>1903</v>
      </c>
      <c r="D210" s="30" t="s">
        <v>27</v>
      </c>
      <c r="E210" s="31" t="s">
        <v>1904</v>
      </c>
      <c r="F210" s="30" t="s">
        <v>1905</v>
      </c>
      <c r="G210" s="30" t="s">
        <v>46</v>
      </c>
      <c r="H210" s="30" t="s">
        <v>1906</v>
      </c>
      <c r="I210" s="43">
        <v>2</v>
      </c>
      <c r="J210" s="46" t="s">
        <v>140</v>
      </c>
      <c r="K210" s="30">
        <v>330</v>
      </c>
      <c r="L210" s="109" t="s">
        <v>2478</v>
      </c>
      <c r="M210" s="196"/>
      <c r="N210" s="35"/>
      <c r="O210" s="50"/>
      <c r="P210">
        <v>196</v>
      </c>
    </row>
    <row r="211" spans="1:16" hidden="1">
      <c r="A211" s="29">
        <f>IF(C211="","",SUBTOTAL(103,$C$7:C211))</f>
        <v>5</v>
      </c>
      <c r="B211" s="37" t="s">
        <v>1902</v>
      </c>
      <c r="C211" s="31" t="s">
        <v>1903</v>
      </c>
      <c r="D211" s="30" t="s">
        <v>27</v>
      </c>
      <c r="E211" s="31" t="s">
        <v>1904</v>
      </c>
      <c r="F211" s="30" t="s">
        <v>1907</v>
      </c>
      <c r="G211" s="30" t="s">
        <v>27</v>
      </c>
      <c r="H211" s="30" t="s">
        <v>1908</v>
      </c>
      <c r="I211" s="43">
        <v>1</v>
      </c>
      <c r="J211" s="46" t="s">
        <v>140</v>
      </c>
      <c r="K211" s="30">
        <v>163</v>
      </c>
      <c r="L211" s="109" t="s">
        <v>2478</v>
      </c>
      <c r="M211" s="196"/>
      <c r="N211" s="35"/>
      <c r="O211" s="50"/>
      <c r="P211">
        <v>197</v>
      </c>
    </row>
    <row r="212" spans="1:16" hidden="1">
      <c r="A212" s="29">
        <f>IF(C212="","",SUBTOTAL(103,$C$7:C212))</f>
        <v>5</v>
      </c>
      <c r="B212" s="37" t="s">
        <v>1902</v>
      </c>
      <c r="C212" s="31" t="s">
        <v>1903</v>
      </c>
      <c r="D212" s="30" t="s">
        <v>30</v>
      </c>
      <c r="E212" s="31" t="s">
        <v>1904</v>
      </c>
      <c r="F212" s="30" t="s">
        <v>1909</v>
      </c>
      <c r="G212" s="30" t="s">
        <v>1910</v>
      </c>
      <c r="H212" s="30" t="s">
        <v>739</v>
      </c>
      <c r="I212" s="43">
        <v>2</v>
      </c>
      <c r="J212" s="46" t="s">
        <v>140</v>
      </c>
      <c r="K212" s="30">
        <v>130</v>
      </c>
      <c r="L212" s="109" t="s">
        <v>2478</v>
      </c>
      <c r="M212" s="196"/>
      <c r="N212" s="35"/>
      <c r="O212" s="50"/>
      <c r="P212">
        <v>198</v>
      </c>
    </row>
    <row r="213" spans="1:16" hidden="1">
      <c r="A213" s="29">
        <f>IF(C213="","",SUBTOTAL(103,$C$7:C213))</f>
        <v>5</v>
      </c>
      <c r="B213" s="37" t="s">
        <v>1902</v>
      </c>
      <c r="C213" s="31" t="s">
        <v>1903</v>
      </c>
      <c r="D213" s="30" t="s">
        <v>30</v>
      </c>
      <c r="E213" s="31" t="s">
        <v>1904</v>
      </c>
      <c r="F213" s="30" t="s">
        <v>1911</v>
      </c>
      <c r="G213" s="30" t="s">
        <v>48</v>
      </c>
      <c r="H213" s="30" t="s">
        <v>739</v>
      </c>
      <c r="I213" s="43">
        <v>3</v>
      </c>
      <c r="J213" s="46" t="s">
        <v>140</v>
      </c>
      <c r="K213" s="30">
        <v>2</v>
      </c>
      <c r="L213" s="109" t="s">
        <v>2478</v>
      </c>
      <c r="M213" s="196"/>
      <c r="N213" s="35"/>
      <c r="O213" s="50"/>
      <c r="P213">
        <v>199</v>
      </c>
    </row>
    <row r="214" spans="1:16" hidden="1">
      <c r="A214" s="29">
        <f>IF(C214="","",SUBTOTAL(103,$C$7:C214))</f>
        <v>5</v>
      </c>
      <c r="B214" s="37" t="s">
        <v>1902</v>
      </c>
      <c r="C214" s="31" t="s">
        <v>1903</v>
      </c>
      <c r="D214" s="30" t="s">
        <v>30</v>
      </c>
      <c r="E214" s="31" t="s">
        <v>1904</v>
      </c>
      <c r="F214" s="30" t="s">
        <v>1912</v>
      </c>
      <c r="G214" s="30" t="s">
        <v>1913</v>
      </c>
      <c r="H214" s="30" t="s">
        <v>1906</v>
      </c>
      <c r="I214" s="43">
        <v>1</v>
      </c>
      <c r="J214" s="46" t="s">
        <v>140</v>
      </c>
      <c r="K214" s="30">
        <v>25</v>
      </c>
      <c r="L214" s="109" t="s">
        <v>2478</v>
      </c>
      <c r="M214" s="196"/>
      <c r="N214" s="35"/>
      <c r="O214" s="50"/>
      <c r="P214">
        <v>200</v>
      </c>
    </row>
    <row r="215" spans="1:16" hidden="1">
      <c r="A215" s="29">
        <f>IF(C215="","",SUBTOTAL(103,$C$7:C215))</f>
        <v>5</v>
      </c>
      <c r="B215" s="37" t="s">
        <v>1902</v>
      </c>
      <c r="C215" s="31" t="s">
        <v>1903</v>
      </c>
      <c r="D215" s="30" t="s">
        <v>30</v>
      </c>
      <c r="E215" s="31" t="s">
        <v>1904</v>
      </c>
      <c r="F215" s="30" t="s">
        <v>1914</v>
      </c>
      <c r="G215" s="30" t="s">
        <v>1915</v>
      </c>
      <c r="H215" s="30" t="s">
        <v>1906</v>
      </c>
      <c r="I215" s="43">
        <v>1</v>
      </c>
      <c r="J215" s="46" t="s">
        <v>140</v>
      </c>
      <c r="K215" s="30">
        <v>13</v>
      </c>
      <c r="L215" s="109" t="s">
        <v>2478</v>
      </c>
      <c r="M215" s="196"/>
      <c r="N215" s="35"/>
      <c r="O215" s="50"/>
      <c r="P215">
        <v>201</v>
      </c>
    </row>
    <row r="216" spans="1:16" hidden="1">
      <c r="A216" s="29">
        <f>IF(C216="","",SUBTOTAL(103,$C$7:C216))</f>
        <v>5</v>
      </c>
      <c r="B216" s="37" t="s">
        <v>1902</v>
      </c>
      <c r="C216" s="31" t="s">
        <v>1903</v>
      </c>
      <c r="D216" s="30" t="s">
        <v>30</v>
      </c>
      <c r="E216" s="31" t="s">
        <v>1904</v>
      </c>
      <c r="F216" s="30" t="s">
        <v>1916</v>
      </c>
      <c r="G216" s="30" t="s">
        <v>1917</v>
      </c>
      <c r="H216" s="30" t="s">
        <v>1918</v>
      </c>
      <c r="I216" s="43">
        <v>11</v>
      </c>
      <c r="J216" s="46" t="s">
        <v>140</v>
      </c>
      <c r="K216" s="30">
        <v>25</v>
      </c>
      <c r="L216" s="109" t="s">
        <v>2478</v>
      </c>
      <c r="M216" s="196"/>
      <c r="N216" s="35"/>
      <c r="O216" s="50"/>
      <c r="P216">
        <v>202</v>
      </c>
    </row>
    <row r="217" spans="1:16" hidden="1">
      <c r="A217" s="29">
        <f>IF(C217="","",SUBTOTAL(103,$C$7:C217))</f>
        <v>5</v>
      </c>
      <c r="B217" s="37" t="s">
        <v>1902</v>
      </c>
      <c r="C217" s="31" t="s">
        <v>1903</v>
      </c>
      <c r="D217" s="30" t="s">
        <v>30</v>
      </c>
      <c r="E217" s="31" t="s">
        <v>1904</v>
      </c>
      <c r="F217" s="30" t="s">
        <v>1919</v>
      </c>
      <c r="G217" s="30" t="s">
        <v>48</v>
      </c>
      <c r="H217" s="30" t="s">
        <v>1920</v>
      </c>
      <c r="I217" s="43">
        <v>1</v>
      </c>
      <c r="J217" s="46" t="s">
        <v>140</v>
      </c>
      <c r="K217" s="30">
        <v>100</v>
      </c>
      <c r="L217" s="109" t="s">
        <v>2478</v>
      </c>
      <c r="M217" s="196"/>
      <c r="N217" s="35"/>
      <c r="O217" s="50"/>
      <c r="P217">
        <v>203</v>
      </c>
    </row>
    <row r="218" spans="1:16" hidden="1">
      <c r="A218" s="29">
        <f>IF(C218="","",SUBTOTAL(103,$C$7:C218))</f>
        <v>5</v>
      </c>
      <c r="B218" s="37" t="s">
        <v>1902</v>
      </c>
      <c r="C218" s="31" t="s">
        <v>1903</v>
      </c>
      <c r="D218" s="30" t="s">
        <v>30</v>
      </c>
      <c r="E218" s="31" t="s">
        <v>1904</v>
      </c>
      <c r="F218" s="30" t="s">
        <v>1921</v>
      </c>
      <c r="G218" s="30" t="s">
        <v>30</v>
      </c>
      <c r="H218" s="30" t="s">
        <v>1908</v>
      </c>
      <c r="I218" s="43">
        <v>1</v>
      </c>
      <c r="J218" s="46" t="s">
        <v>140</v>
      </c>
      <c r="K218" s="30">
        <v>30</v>
      </c>
      <c r="L218" s="109" t="s">
        <v>2478</v>
      </c>
      <c r="M218" s="196"/>
      <c r="N218" s="35"/>
      <c r="O218" s="50"/>
      <c r="P218">
        <v>204</v>
      </c>
    </row>
    <row r="219" spans="1:16" hidden="1">
      <c r="A219" s="29">
        <f>IF(C219="","",SUBTOTAL(103,$C$7:C219))</f>
        <v>5</v>
      </c>
      <c r="B219" s="37" t="s">
        <v>1902</v>
      </c>
      <c r="C219" s="31" t="s">
        <v>1903</v>
      </c>
      <c r="D219" s="30" t="s">
        <v>30</v>
      </c>
      <c r="E219" s="31" t="s">
        <v>1904</v>
      </c>
      <c r="F219" s="30" t="s">
        <v>1922</v>
      </c>
      <c r="G219" s="30" t="s">
        <v>1923</v>
      </c>
      <c r="H219" s="30" t="s">
        <v>1920</v>
      </c>
      <c r="I219" s="43">
        <v>1</v>
      </c>
      <c r="J219" s="46" t="s">
        <v>140</v>
      </c>
      <c r="K219" s="30">
        <v>30</v>
      </c>
      <c r="L219" s="109" t="s">
        <v>2478</v>
      </c>
      <c r="M219" s="196"/>
      <c r="N219" s="35"/>
      <c r="O219" s="50"/>
      <c r="P219">
        <v>205</v>
      </c>
    </row>
    <row r="220" spans="1:16" hidden="1">
      <c r="A220" s="29">
        <f>IF(C220="","",SUBTOTAL(103,$C$7:C220))</f>
        <v>5</v>
      </c>
      <c r="B220" s="37" t="s">
        <v>1902</v>
      </c>
      <c r="C220" s="31" t="s">
        <v>1903</v>
      </c>
      <c r="D220" s="30" t="s">
        <v>30</v>
      </c>
      <c r="E220" s="31" t="s">
        <v>1904</v>
      </c>
      <c r="F220" s="30" t="s">
        <v>1924</v>
      </c>
      <c r="G220" s="30" t="s">
        <v>1925</v>
      </c>
      <c r="H220" s="30" t="s">
        <v>292</v>
      </c>
      <c r="I220" s="43">
        <v>2</v>
      </c>
      <c r="J220" s="46" t="s">
        <v>140</v>
      </c>
      <c r="K220" s="30">
        <v>11</v>
      </c>
      <c r="L220" s="109" t="s">
        <v>2478</v>
      </c>
      <c r="M220" s="196"/>
      <c r="N220" s="35"/>
      <c r="O220" s="50"/>
      <c r="P220">
        <v>206</v>
      </c>
    </row>
    <row r="221" spans="1:16" hidden="1">
      <c r="A221" s="29">
        <f>IF(C221="","",SUBTOTAL(103,$C$7:C221))</f>
        <v>5</v>
      </c>
      <c r="B221" s="37" t="s">
        <v>1902</v>
      </c>
      <c r="C221" s="31" t="s">
        <v>1903</v>
      </c>
      <c r="D221" s="30" t="s">
        <v>152</v>
      </c>
      <c r="E221" s="31" t="s">
        <v>1904</v>
      </c>
      <c r="F221" s="30" t="s">
        <v>1926</v>
      </c>
      <c r="G221" s="30" t="s">
        <v>1927</v>
      </c>
      <c r="H221" s="30" t="s">
        <v>739</v>
      </c>
      <c r="I221" s="43">
        <v>2</v>
      </c>
      <c r="J221" s="46" t="s">
        <v>140</v>
      </c>
      <c r="K221" s="30">
        <v>323</v>
      </c>
      <c r="L221" s="109" t="s">
        <v>2478</v>
      </c>
      <c r="M221" s="196"/>
      <c r="N221" s="35"/>
      <c r="O221" s="50"/>
      <c r="P221">
        <v>207</v>
      </c>
    </row>
    <row r="222" spans="1:16" hidden="1">
      <c r="A222" s="29">
        <f>IF(C222="","",SUBTOTAL(103,$C$7:C222))</f>
        <v>5</v>
      </c>
      <c r="B222" s="37" t="s">
        <v>1902</v>
      </c>
      <c r="C222" s="31" t="s">
        <v>1903</v>
      </c>
      <c r="D222" s="30" t="s">
        <v>152</v>
      </c>
      <c r="E222" s="31" t="s">
        <v>1904</v>
      </c>
      <c r="F222" s="30" t="s">
        <v>1928</v>
      </c>
      <c r="G222" s="30" t="s">
        <v>1929</v>
      </c>
      <c r="H222" s="30" t="s">
        <v>1906</v>
      </c>
      <c r="I222" s="43">
        <v>2</v>
      </c>
      <c r="J222" s="46" t="s">
        <v>140</v>
      </c>
      <c r="K222" s="30">
        <v>112</v>
      </c>
      <c r="L222" s="109" t="s">
        <v>2478</v>
      </c>
      <c r="M222" s="196"/>
      <c r="N222" s="35"/>
      <c r="O222" s="50"/>
      <c r="P222">
        <v>208</v>
      </c>
    </row>
    <row r="223" spans="1:16" hidden="1">
      <c r="A223" s="29">
        <f>IF(C223="","",SUBTOTAL(103,$C$7:C223))</f>
        <v>5</v>
      </c>
      <c r="B223" s="37" t="s">
        <v>1902</v>
      </c>
      <c r="C223" s="31" t="s">
        <v>1903</v>
      </c>
      <c r="D223" s="30" t="s">
        <v>152</v>
      </c>
      <c r="E223" s="31" t="s">
        <v>1904</v>
      </c>
      <c r="F223" s="30" t="s">
        <v>1930</v>
      </c>
      <c r="G223" s="30" t="s">
        <v>1931</v>
      </c>
      <c r="H223" s="30" t="s">
        <v>1906</v>
      </c>
      <c r="I223" s="43">
        <v>1</v>
      </c>
      <c r="J223" s="46" t="s">
        <v>140</v>
      </c>
      <c r="K223" s="30">
        <v>177</v>
      </c>
      <c r="L223" s="109" t="s">
        <v>2478</v>
      </c>
      <c r="M223" s="196"/>
      <c r="N223" s="35"/>
      <c r="O223" s="50"/>
      <c r="P223">
        <v>209</v>
      </c>
    </row>
    <row r="224" spans="1:16" hidden="1">
      <c r="A224" s="29">
        <f>IF(C224="","",SUBTOTAL(103,$C$7:C224))</f>
        <v>5</v>
      </c>
      <c r="B224" s="37" t="s">
        <v>1902</v>
      </c>
      <c r="C224" s="31" t="s">
        <v>1903</v>
      </c>
      <c r="D224" s="30" t="s">
        <v>152</v>
      </c>
      <c r="E224" s="31" t="s">
        <v>1904</v>
      </c>
      <c r="F224" s="30" t="s">
        <v>1932</v>
      </c>
      <c r="G224" s="30" t="s">
        <v>51</v>
      </c>
      <c r="H224" s="30" t="s">
        <v>1920</v>
      </c>
      <c r="I224" s="43">
        <v>1</v>
      </c>
      <c r="J224" s="46" t="s">
        <v>140</v>
      </c>
      <c r="K224" s="30">
        <v>11</v>
      </c>
      <c r="L224" s="109" t="s">
        <v>2478</v>
      </c>
      <c r="M224" s="196"/>
      <c r="N224" s="35"/>
      <c r="O224" s="50"/>
      <c r="P224">
        <v>210</v>
      </c>
    </row>
    <row r="225" spans="1:16" hidden="1">
      <c r="A225" s="29">
        <f>IF(C225="","",SUBTOTAL(103,$C$7:C225))</f>
        <v>5</v>
      </c>
      <c r="B225" s="37" t="s">
        <v>1902</v>
      </c>
      <c r="C225" s="31" t="s">
        <v>1903</v>
      </c>
      <c r="D225" s="30" t="s">
        <v>152</v>
      </c>
      <c r="E225" s="31" t="s">
        <v>1904</v>
      </c>
      <c r="F225" s="30" t="s">
        <v>1933</v>
      </c>
      <c r="G225" s="30" t="s">
        <v>152</v>
      </c>
      <c r="H225" s="30" t="s">
        <v>1906</v>
      </c>
      <c r="I225" s="43">
        <v>3</v>
      </c>
      <c r="J225" s="46" t="s">
        <v>140</v>
      </c>
      <c r="K225" s="30">
        <v>29</v>
      </c>
      <c r="L225" s="109" t="s">
        <v>2478</v>
      </c>
      <c r="M225" s="196"/>
      <c r="N225" s="35"/>
      <c r="O225" s="50"/>
      <c r="P225">
        <v>211</v>
      </c>
    </row>
    <row r="226" spans="1:16" hidden="1">
      <c r="A226" s="29">
        <f>IF(C226="","",SUBTOTAL(103,$C$7:C226))</f>
        <v>5</v>
      </c>
      <c r="B226" s="37" t="s">
        <v>1902</v>
      </c>
      <c r="C226" s="31" t="s">
        <v>1903</v>
      </c>
      <c r="D226" s="30" t="s">
        <v>31</v>
      </c>
      <c r="E226" s="31" t="s">
        <v>1904</v>
      </c>
      <c r="F226" s="30" t="s">
        <v>1934</v>
      </c>
      <c r="G226" s="30" t="s">
        <v>31</v>
      </c>
      <c r="H226" s="30" t="s">
        <v>1920</v>
      </c>
      <c r="I226" s="43">
        <v>1</v>
      </c>
      <c r="J226" s="46" t="s">
        <v>140</v>
      </c>
      <c r="K226" s="30">
        <v>20</v>
      </c>
      <c r="L226" s="109" t="s">
        <v>2478</v>
      </c>
      <c r="M226" s="196"/>
      <c r="N226" s="35"/>
      <c r="O226" s="50"/>
      <c r="P226">
        <v>212</v>
      </c>
    </row>
    <row r="227" spans="1:16" hidden="1">
      <c r="A227" s="29">
        <f>IF(C227="","",SUBTOTAL(103,$C$7:C227))</f>
        <v>5</v>
      </c>
      <c r="B227" s="37" t="s">
        <v>1902</v>
      </c>
      <c r="C227" s="31" t="s">
        <v>1903</v>
      </c>
      <c r="D227" s="30" t="s">
        <v>33</v>
      </c>
      <c r="E227" s="31" t="s">
        <v>2772</v>
      </c>
      <c r="F227" s="30" t="s">
        <v>1935</v>
      </c>
      <c r="G227" s="30" t="s">
        <v>54</v>
      </c>
      <c r="H227" s="30" t="s">
        <v>1920</v>
      </c>
      <c r="I227" s="43">
        <v>1</v>
      </c>
      <c r="J227" s="46" t="s">
        <v>140</v>
      </c>
      <c r="K227" s="30">
        <v>27</v>
      </c>
      <c r="L227" s="109" t="s">
        <v>2478</v>
      </c>
      <c r="M227" s="196"/>
      <c r="N227" s="35"/>
      <c r="O227" s="50"/>
      <c r="P227">
        <v>213</v>
      </c>
    </row>
    <row r="228" spans="1:16" hidden="1">
      <c r="A228" s="29">
        <f>IF(C228="","",SUBTOTAL(103,$C$7:C228))</f>
        <v>5</v>
      </c>
      <c r="B228" s="37" t="s">
        <v>1902</v>
      </c>
      <c r="C228" s="31" t="s">
        <v>1903</v>
      </c>
      <c r="D228" s="30" t="s">
        <v>33</v>
      </c>
      <c r="E228" s="31" t="s">
        <v>2772</v>
      </c>
      <c r="F228" s="30" t="s">
        <v>1936</v>
      </c>
      <c r="G228" s="30" t="s">
        <v>33</v>
      </c>
      <c r="H228" s="30" t="s">
        <v>1920</v>
      </c>
      <c r="I228" s="43">
        <v>1</v>
      </c>
      <c r="J228" s="46" t="s">
        <v>140</v>
      </c>
      <c r="K228" s="30">
        <v>3</v>
      </c>
      <c r="L228" s="109" t="s">
        <v>2478</v>
      </c>
      <c r="M228" s="196"/>
      <c r="N228" s="35"/>
      <c r="O228" s="50"/>
      <c r="P228">
        <v>214</v>
      </c>
    </row>
    <row r="229" spans="1:16" hidden="1">
      <c r="A229" s="29">
        <f>IF(C229="","",SUBTOTAL(103,$C$7:C229))</f>
        <v>5</v>
      </c>
      <c r="B229" s="37" t="s">
        <v>1902</v>
      </c>
      <c r="C229" s="31" t="s">
        <v>1903</v>
      </c>
      <c r="D229" s="30" t="s">
        <v>33</v>
      </c>
      <c r="E229" s="31" t="s">
        <v>2772</v>
      </c>
      <c r="F229" s="30" t="s">
        <v>1937</v>
      </c>
      <c r="G229" s="30" t="s">
        <v>1938</v>
      </c>
      <c r="H229" s="30" t="s">
        <v>1918</v>
      </c>
      <c r="I229" s="43">
        <v>6</v>
      </c>
      <c r="J229" s="46" t="s">
        <v>140</v>
      </c>
      <c r="K229" s="30">
        <v>19</v>
      </c>
      <c r="L229" s="109" t="s">
        <v>2478</v>
      </c>
      <c r="M229" s="196"/>
      <c r="N229" s="35"/>
      <c r="O229" s="50"/>
      <c r="P229">
        <v>215</v>
      </c>
    </row>
    <row r="230" spans="1:16" hidden="1">
      <c r="A230" s="29">
        <f>IF(C230="","",SUBTOTAL(103,$C$7:C230))</f>
        <v>5</v>
      </c>
      <c r="B230" s="37" t="s">
        <v>1902</v>
      </c>
      <c r="C230" s="31" t="s">
        <v>1903</v>
      </c>
      <c r="D230" s="30" t="s">
        <v>33</v>
      </c>
      <c r="E230" s="31" t="s">
        <v>2772</v>
      </c>
      <c r="F230" s="30" t="s">
        <v>1939</v>
      </c>
      <c r="G230" s="30" t="s">
        <v>47</v>
      </c>
      <c r="H230" s="30" t="s">
        <v>1918</v>
      </c>
      <c r="I230" s="43">
        <v>5</v>
      </c>
      <c r="J230" s="46" t="s">
        <v>140</v>
      </c>
      <c r="K230" s="30">
        <v>81</v>
      </c>
      <c r="L230" s="109" t="s">
        <v>2478</v>
      </c>
      <c r="M230" s="196"/>
      <c r="N230" s="35"/>
      <c r="O230" s="50"/>
      <c r="P230">
        <v>216</v>
      </c>
    </row>
    <row r="231" spans="1:16" hidden="1">
      <c r="A231" s="29">
        <f>IF(C231="","",SUBTOTAL(103,$C$7:C231))</f>
        <v>5</v>
      </c>
      <c r="B231" s="37" t="s">
        <v>1902</v>
      </c>
      <c r="C231" s="31" t="s">
        <v>1903</v>
      </c>
      <c r="D231" s="30" t="s">
        <v>35</v>
      </c>
      <c r="E231" s="31" t="s">
        <v>1904</v>
      </c>
      <c r="F231" s="30" t="s">
        <v>1940</v>
      </c>
      <c r="G231" s="30" t="s">
        <v>1941</v>
      </c>
      <c r="H231" s="30" t="s">
        <v>1906</v>
      </c>
      <c r="I231" s="43">
        <v>1</v>
      </c>
      <c r="J231" s="46" t="s">
        <v>140</v>
      </c>
      <c r="K231" s="30">
        <v>16</v>
      </c>
      <c r="L231" s="109" t="s">
        <v>2478</v>
      </c>
      <c r="M231" s="196"/>
      <c r="N231" s="35"/>
      <c r="O231" s="50"/>
      <c r="P231">
        <v>217</v>
      </c>
    </row>
    <row r="232" spans="1:16" hidden="1">
      <c r="A232" s="29">
        <f>IF(C232="","",SUBTOTAL(103,$C$7:C232))</f>
        <v>5</v>
      </c>
      <c r="B232" s="37" t="s">
        <v>1902</v>
      </c>
      <c r="C232" s="31" t="s">
        <v>1903</v>
      </c>
      <c r="D232" s="30" t="s">
        <v>35</v>
      </c>
      <c r="E232" s="31" t="s">
        <v>1904</v>
      </c>
      <c r="F232" s="30" t="s">
        <v>1942</v>
      </c>
      <c r="G232" s="30" t="s">
        <v>1941</v>
      </c>
      <c r="H232" s="30" t="s">
        <v>1906</v>
      </c>
      <c r="I232" s="43">
        <v>2</v>
      </c>
      <c r="J232" s="46" t="s">
        <v>140</v>
      </c>
      <c r="K232" s="30">
        <v>5</v>
      </c>
      <c r="L232" s="109" t="s">
        <v>2478</v>
      </c>
      <c r="M232" s="196"/>
      <c r="N232" s="35"/>
      <c r="O232" s="50"/>
      <c r="P232">
        <v>218</v>
      </c>
    </row>
    <row r="233" spans="1:16" hidden="1">
      <c r="A233" s="29">
        <f>IF(C233="","",SUBTOTAL(103,$C$7:C233))</f>
        <v>5</v>
      </c>
      <c r="B233" s="37" t="s">
        <v>1902</v>
      </c>
      <c r="C233" s="31" t="s">
        <v>1903</v>
      </c>
      <c r="D233" s="30" t="s">
        <v>35</v>
      </c>
      <c r="E233" s="31" t="s">
        <v>1904</v>
      </c>
      <c r="F233" s="30" t="s">
        <v>1943</v>
      </c>
      <c r="G233" s="30" t="s">
        <v>280</v>
      </c>
      <c r="H233" s="30" t="s">
        <v>739</v>
      </c>
      <c r="I233" s="43">
        <v>1</v>
      </c>
      <c r="J233" s="46" t="s">
        <v>140</v>
      </c>
      <c r="K233" s="30">
        <v>9</v>
      </c>
      <c r="L233" s="109" t="s">
        <v>2478</v>
      </c>
      <c r="M233" s="196"/>
      <c r="N233" s="35"/>
      <c r="O233" s="50"/>
      <c r="P233">
        <v>219</v>
      </c>
    </row>
    <row r="234" spans="1:16" hidden="1">
      <c r="A234" s="29">
        <f>IF(C234="","",SUBTOTAL(103,$C$7:C234))</f>
        <v>5</v>
      </c>
      <c r="B234" s="37" t="s">
        <v>1902</v>
      </c>
      <c r="C234" s="31" t="s">
        <v>1903</v>
      </c>
      <c r="D234" s="30" t="s">
        <v>148</v>
      </c>
      <c r="E234" s="31" t="s">
        <v>1904</v>
      </c>
      <c r="F234" s="30" t="s">
        <v>1944</v>
      </c>
      <c r="G234" s="30" t="s">
        <v>1592</v>
      </c>
      <c r="H234" s="30" t="s">
        <v>1918</v>
      </c>
      <c r="I234" s="43">
        <v>4</v>
      </c>
      <c r="J234" s="46" t="s">
        <v>140</v>
      </c>
      <c r="K234" s="30">
        <v>30</v>
      </c>
      <c r="L234" s="109" t="s">
        <v>2478</v>
      </c>
      <c r="M234" s="196"/>
      <c r="N234" s="35"/>
      <c r="O234" s="50"/>
      <c r="P234">
        <v>220</v>
      </c>
    </row>
    <row r="235" spans="1:16" hidden="1">
      <c r="A235" s="29">
        <f>IF(C235="","",SUBTOTAL(103,$C$7:C235))</f>
        <v>5</v>
      </c>
      <c r="B235" s="37" t="s">
        <v>1902</v>
      </c>
      <c r="C235" s="31" t="s">
        <v>1903</v>
      </c>
      <c r="D235" s="30" t="s">
        <v>34</v>
      </c>
      <c r="E235" s="31" t="s">
        <v>1904</v>
      </c>
      <c r="F235" s="30" t="s">
        <v>1945</v>
      </c>
      <c r="G235" s="30" t="s">
        <v>1946</v>
      </c>
      <c r="H235" s="30" t="s">
        <v>1920</v>
      </c>
      <c r="I235" s="43">
        <v>1</v>
      </c>
      <c r="J235" s="46" t="s">
        <v>140</v>
      </c>
      <c r="K235" s="30">
        <v>2</v>
      </c>
      <c r="L235" s="109" t="s">
        <v>2478</v>
      </c>
      <c r="M235" s="196"/>
      <c r="N235" s="35"/>
      <c r="O235" s="50"/>
      <c r="P235">
        <v>221</v>
      </c>
    </row>
    <row r="236" spans="1:16" hidden="1">
      <c r="A236" s="29">
        <f>IF(C236="","",SUBTOTAL(103,$C$7:C236))</f>
        <v>5</v>
      </c>
      <c r="B236" s="37" t="s">
        <v>1902</v>
      </c>
      <c r="C236" s="31" t="s">
        <v>1903</v>
      </c>
      <c r="D236" s="30" t="s">
        <v>28</v>
      </c>
      <c r="E236" s="31" t="s">
        <v>1904</v>
      </c>
      <c r="F236" s="30" t="s">
        <v>1947</v>
      </c>
      <c r="G236" s="30" t="s">
        <v>57</v>
      </c>
      <c r="H236" s="30" t="s">
        <v>1906</v>
      </c>
      <c r="I236" s="43">
        <v>2</v>
      </c>
      <c r="J236" s="46" t="s">
        <v>140</v>
      </c>
      <c r="K236" s="30">
        <v>3</v>
      </c>
      <c r="L236" s="109" t="s">
        <v>2478</v>
      </c>
      <c r="M236" s="196"/>
      <c r="N236" s="35"/>
      <c r="O236" s="50"/>
      <c r="P236">
        <v>222</v>
      </c>
    </row>
    <row r="237" spans="1:16" hidden="1">
      <c r="A237" s="29">
        <f>IF(C237="","",SUBTOTAL(103,$C$7:C237))</f>
        <v>5</v>
      </c>
      <c r="B237" s="37" t="s">
        <v>1902</v>
      </c>
      <c r="C237" s="31" t="s">
        <v>1903</v>
      </c>
      <c r="D237" s="30" t="s">
        <v>28</v>
      </c>
      <c r="E237" s="31" t="s">
        <v>1904</v>
      </c>
      <c r="F237" s="30" t="s">
        <v>1948</v>
      </c>
      <c r="G237" s="30" t="s">
        <v>1949</v>
      </c>
      <c r="H237" s="30" t="s">
        <v>1918</v>
      </c>
      <c r="I237" s="43">
        <v>4</v>
      </c>
      <c r="J237" s="46" t="s">
        <v>140</v>
      </c>
      <c r="K237" s="30">
        <v>19</v>
      </c>
      <c r="L237" s="109" t="s">
        <v>2478</v>
      </c>
      <c r="M237" s="196"/>
      <c r="N237" s="35"/>
      <c r="O237" s="50"/>
      <c r="P237">
        <v>223</v>
      </c>
    </row>
    <row r="238" spans="1:16" hidden="1">
      <c r="A238" s="29">
        <f>IF(C238="","",SUBTOTAL(103,$C$7:C238))</f>
        <v>5</v>
      </c>
      <c r="B238" s="37" t="s">
        <v>1902</v>
      </c>
      <c r="C238" s="31" t="s">
        <v>1903</v>
      </c>
      <c r="D238" s="30" t="s">
        <v>28</v>
      </c>
      <c r="E238" s="31" t="s">
        <v>1904</v>
      </c>
      <c r="F238" s="30" t="s">
        <v>1950</v>
      </c>
      <c r="G238" s="30" t="s">
        <v>1951</v>
      </c>
      <c r="H238" s="30" t="s">
        <v>1920</v>
      </c>
      <c r="I238" s="43">
        <v>1</v>
      </c>
      <c r="J238" s="46" t="s">
        <v>140</v>
      </c>
      <c r="K238" s="30">
        <v>6</v>
      </c>
      <c r="L238" s="109" t="s">
        <v>2478</v>
      </c>
      <c r="M238" s="196"/>
      <c r="N238" s="35"/>
      <c r="O238" s="50"/>
      <c r="P238">
        <v>224</v>
      </c>
    </row>
    <row r="239" spans="1:16" hidden="1">
      <c r="A239" s="29">
        <f>IF(C239="","",SUBTOTAL(103,$C$7:C239))</f>
        <v>5</v>
      </c>
      <c r="B239" s="37" t="s">
        <v>1902</v>
      </c>
      <c r="C239" s="31" t="s">
        <v>1903</v>
      </c>
      <c r="D239" s="30" t="s">
        <v>28</v>
      </c>
      <c r="E239" s="31" t="s">
        <v>1904</v>
      </c>
      <c r="F239" s="30" t="s">
        <v>1952</v>
      </c>
      <c r="G239" s="30" t="s">
        <v>28</v>
      </c>
      <c r="H239" s="30" t="s">
        <v>1906</v>
      </c>
      <c r="I239" s="43">
        <v>4</v>
      </c>
      <c r="J239" s="46" t="s">
        <v>140</v>
      </c>
      <c r="K239" s="30">
        <v>8</v>
      </c>
      <c r="L239" s="109" t="s">
        <v>2478</v>
      </c>
      <c r="M239" s="196"/>
      <c r="N239" s="35"/>
      <c r="O239" s="50"/>
      <c r="P239">
        <v>225</v>
      </c>
    </row>
    <row r="240" spans="1:16" hidden="1">
      <c r="A240" s="29">
        <f>IF(C240="","",SUBTOTAL(103,$C$7:C240))</f>
        <v>5</v>
      </c>
      <c r="B240" s="37" t="s">
        <v>1902</v>
      </c>
      <c r="C240" s="31" t="s">
        <v>1903</v>
      </c>
      <c r="D240" s="30" t="s">
        <v>29</v>
      </c>
      <c r="E240" s="31" t="s">
        <v>1904</v>
      </c>
      <c r="F240" s="30" t="s">
        <v>1953</v>
      </c>
      <c r="G240" s="30" t="s">
        <v>181</v>
      </c>
      <c r="H240" s="30" t="s">
        <v>1906</v>
      </c>
      <c r="I240" s="43">
        <v>2</v>
      </c>
      <c r="J240" s="46" t="s">
        <v>140</v>
      </c>
      <c r="K240" s="30">
        <v>13</v>
      </c>
      <c r="L240" s="109" t="s">
        <v>2478</v>
      </c>
      <c r="M240" s="196"/>
      <c r="N240" s="35"/>
      <c r="O240" s="50"/>
      <c r="P240">
        <v>226</v>
      </c>
    </row>
    <row r="241" spans="1:16" hidden="1">
      <c r="A241" s="29">
        <f>IF(C241="","",SUBTOTAL(103,$C$7:C241))</f>
        <v>5</v>
      </c>
      <c r="B241" s="37" t="s">
        <v>1902</v>
      </c>
      <c r="C241" s="31" t="s">
        <v>1903</v>
      </c>
      <c r="D241" s="30" t="s">
        <v>29</v>
      </c>
      <c r="E241" s="31" t="s">
        <v>1904</v>
      </c>
      <c r="F241" s="30" t="s">
        <v>1954</v>
      </c>
      <c r="G241" s="30" t="s">
        <v>1955</v>
      </c>
      <c r="H241" s="30" t="s">
        <v>739</v>
      </c>
      <c r="I241" s="43">
        <v>4</v>
      </c>
      <c r="J241" s="46" t="s">
        <v>140</v>
      </c>
      <c r="K241" s="30">
        <v>3</v>
      </c>
      <c r="L241" s="109" t="s">
        <v>2478</v>
      </c>
      <c r="M241" s="196"/>
      <c r="N241" s="35"/>
      <c r="O241" s="50"/>
      <c r="P241">
        <v>227</v>
      </c>
    </row>
    <row r="242" spans="1:16" hidden="1">
      <c r="A242" s="29">
        <f>IF(C242="","",SUBTOTAL(103,$C$7:C242))</f>
        <v>5</v>
      </c>
      <c r="B242" s="37" t="s">
        <v>1902</v>
      </c>
      <c r="C242" s="31" t="s">
        <v>1903</v>
      </c>
      <c r="D242" s="30" t="s">
        <v>731</v>
      </c>
      <c r="E242" s="31" t="s">
        <v>1904</v>
      </c>
      <c r="F242" s="30" t="s">
        <v>1956</v>
      </c>
      <c r="G242" s="30" t="s">
        <v>1957</v>
      </c>
      <c r="H242" s="30" t="s">
        <v>1918</v>
      </c>
      <c r="I242" s="43">
        <v>4</v>
      </c>
      <c r="J242" s="46" t="s">
        <v>140</v>
      </c>
      <c r="K242" s="30">
        <v>84</v>
      </c>
      <c r="L242" s="109" t="s">
        <v>2478</v>
      </c>
      <c r="M242" s="196"/>
      <c r="N242" s="35"/>
      <c r="O242" s="50"/>
      <c r="P242">
        <v>228</v>
      </c>
    </row>
    <row r="243" spans="1:16" hidden="1">
      <c r="A243" s="29">
        <f>IF(C243="","",SUBTOTAL(103,$C$7:C243))</f>
        <v>5</v>
      </c>
      <c r="B243" s="37" t="s">
        <v>1902</v>
      </c>
      <c r="C243" s="31" t="s">
        <v>1903</v>
      </c>
      <c r="D243" s="30" t="s">
        <v>32</v>
      </c>
      <c r="E243" s="31" t="s">
        <v>1904</v>
      </c>
      <c r="F243" s="30" t="s">
        <v>1958</v>
      </c>
      <c r="G243" s="30" t="s">
        <v>1959</v>
      </c>
      <c r="H243" s="30" t="s">
        <v>1906</v>
      </c>
      <c r="I243" s="43">
        <v>1</v>
      </c>
      <c r="J243" s="46" t="s">
        <v>140</v>
      </c>
      <c r="K243" s="30">
        <v>37</v>
      </c>
      <c r="L243" s="109" t="s">
        <v>2478</v>
      </c>
      <c r="M243" s="196"/>
      <c r="N243" s="35"/>
      <c r="O243" s="50"/>
      <c r="P243">
        <v>229</v>
      </c>
    </row>
    <row r="244" spans="1:16" hidden="1">
      <c r="A244" s="29">
        <f>IF(C244="","",SUBTOTAL(103,$C$7:C244))</f>
        <v>5</v>
      </c>
      <c r="B244" s="37" t="s">
        <v>1902</v>
      </c>
      <c r="C244" s="31" t="s">
        <v>1903</v>
      </c>
      <c r="D244" s="30" t="s">
        <v>32</v>
      </c>
      <c r="E244" s="31" t="s">
        <v>1904</v>
      </c>
      <c r="F244" s="30" t="s">
        <v>1960</v>
      </c>
      <c r="G244" s="30" t="s">
        <v>59</v>
      </c>
      <c r="H244" s="30" t="s">
        <v>1920</v>
      </c>
      <c r="I244" s="43">
        <v>1</v>
      </c>
      <c r="J244" s="46" t="s">
        <v>140</v>
      </c>
      <c r="K244" s="30">
        <v>112</v>
      </c>
      <c r="L244" s="109" t="s">
        <v>2478</v>
      </c>
      <c r="M244" s="196"/>
      <c r="N244" s="35"/>
      <c r="O244" s="50"/>
      <c r="P244">
        <v>230</v>
      </c>
    </row>
    <row r="245" spans="1:16" hidden="1">
      <c r="A245" s="29">
        <f>IF(C245="","",SUBTOTAL(103,$C$7:C245))</f>
        <v>5</v>
      </c>
      <c r="B245" s="37" t="s">
        <v>1902</v>
      </c>
      <c r="C245" s="31" t="s">
        <v>1903</v>
      </c>
      <c r="D245" s="30" t="s">
        <v>32</v>
      </c>
      <c r="E245" s="31" t="s">
        <v>1904</v>
      </c>
      <c r="F245" s="30" t="s">
        <v>1961</v>
      </c>
      <c r="G245" s="30" t="s">
        <v>1962</v>
      </c>
      <c r="H245" s="30" t="s">
        <v>739</v>
      </c>
      <c r="I245" s="43">
        <v>1</v>
      </c>
      <c r="J245" s="46" t="s">
        <v>140</v>
      </c>
      <c r="K245" s="30">
        <v>30</v>
      </c>
      <c r="L245" s="109" t="s">
        <v>2478</v>
      </c>
      <c r="M245" s="196"/>
      <c r="N245" s="35"/>
      <c r="O245" s="50"/>
      <c r="P245">
        <v>231</v>
      </c>
    </row>
    <row r="246" spans="1:16">
      <c r="A246" s="29">
        <f>IF(C246="","",SUBTOTAL(103,$C$7:C246))</f>
        <v>6</v>
      </c>
      <c r="B246" s="37" t="s">
        <v>1902</v>
      </c>
      <c r="C246" s="31" t="s">
        <v>1903</v>
      </c>
      <c r="D246" s="30" t="s">
        <v>732</v>
      </c>
      <c r="E246" s="31" t="s">
        <v>2781</v>
      </c>
      <c r="F246" s="30" t="s">
        <v>1963</v>
      </c>
      <c r="G246" s="30" t="s">
        <v>732</v>
      </c>
      <c r="H246" s="30" t="s">
        <v>739</v>
      </c>
      <c r="I246" s="43">
        <v>3</v>
      </c>
      <c r="J246" s="46" t="s">
        <v>140</v>
      </c>
      <c r="K246" s="30">
        <v>6</v>
      </c>
      <c r="L246" s="109" t="s">
        <v>2478</v>
      </c>
      <c r="M246" s="196"/>
      <c r="N246" s="35">
        <v>24</v>
      </c>
      <c r="O246" s="50" t="s">
        <v>147</v>
      </c>
      <c r="P246">
        <v>232</v>
      </c>
    </row>
    <row r="247" spans="1:16">
      <c r="A247" s="29">
        <f>IF(C247="","",SUBTOTAL(103,$C$7:C247))</f>
        <v>7</v>
      </c>
      <c r="B247" s="37" t="s">
        <v>1902</v>
      </c>
      <c r="C247" s="31" t="s">
        <v>1903</v>
      </c>
      <c r="D247" s="30" t="s">
        <v>732</v>
      </c>
      <c r="E247" s="31" t="s">
        <v>2781</v>
      </c>
      <c r="F247" s="30" t="s">
        <v>1964</v>
      </c>
      <c r="G247" s="30" t="s">
        <v>732</v>
      </c>
      <c r="H247" s="30" t="s">
        <v>1908</v>
      </c>
      <c r="I247" s="43">
        <v>1</v>
      </c>
      <c r="J247" s="46" t="s">
        <v>140</v>
      </c>
      <c r="K247" s="30">
        <v>2</v>
      </c>
      <c r="L247" s="109" t="s">
        <v>2478</v>
      </c>
      <c r="M247" s="196"/>
      <c r="N247" s="35">
        <v>23</v>
      </c>
      <c r="O247" s="50" t="s">
        <v>147</v>
      </c>
      <c r="P247">
        <v>233</v>
      </c>
    </row>
    <row r="248" spans="1:16" hidden="1">
      <c r="A248" s="29">
        <f>IF(C248="","",SUBTOTAL(103,$C$7:C248))</f>
        <v>7</v>
      </c>
      <c r="B248" s="37" t="s">
        <v>1902</v>
      </c>
      <c r="C248" s="31" t="s">
        <v>1903</v>
      </c>
      <c r="D248" s="30" t="s">
        <v>151</v>
      </c>
      <c r="E248" s="31" t="s">
        <v>1904</v>
      </c>
      <c r="F248" s="30" t="s">
        <v>1965</v>
      </c>
      <c r="G248" s="30" t="s">
        <v>62</v>
      </c>
      <c r="H248" s="30" t="s">
        <v>1920</v>
      </c>
      <c r="I248" s="43">
        <v>1</v>
      </c>
      <c r="J248" s="46" t="s">
        <v>140</v>
      </c>
      <c r="K248" s="30">
        <v>70</v>
      </c>
      <c r="L248" s="109" t="s">
        <v>2478</v>
      </c>
      <c r="M248" s="196"/>
      <c r="N248" s="35"/>
      <c r="O248" s="50"/>
      <c r="P248">
        <v>234</v>
      </c>
    </row>
    <row r="249" spans="1:16" hidden="1">
      <c r="A249" s="29">
        <f>IF(C249="","",SUBTOTAL(103,$C$7:C249))</f>
        <v>7</v>
      </c>
      <c r="B249" s="37" t="s">
        <v>1902</v>
      </c>
      <c r="C249" s="31" t="s">
        <v>1903</v>
      </c>
      <c r="D249" s="30" t="s">
        <v>151</v>
      </c>
      <c r="E249" s="31" t="s">
        <v>1904</v>
      </c>
      <c r="F249" s="30" t="s">
        <v>1966</v>
      </c>
      <c r="G249" s="30" t="s">
        <v>62</v>
      </c>
      <c r="H249" s="30" t="s">
        <v>739</v>
      </c>
      <c r="I249" s="43">
        <v>1</v>
      </c>
      <c r="J249" s="46" t="s">
        <v>140</v>
      </c>
      <c r="K249" s="30">
        <v>62</v>
      </c>
      <c r="L249" s="109" t="s">
        <v>2478</v>
      </c>
      <c r="M249" s="196"/>
      <c r="N249" s="35"/>
      <c r="O249" s="50"/>
      <c r="P249">
        <v>235</v>
      </c>
    </row>
    <row r="250" spans="1:16" hidden="1">
      <c r="A250" s="29">
        <f>IF(C250="","",SUBTOTAL(103,$C$7:C250))</f>
        <v>7</v>
      </c>
      <c r="B250" s="37" t="s">
        <v>1902</v>
      </c>
      <c r="C250" s="31" t="s">
        <v>1903</v>
      </c>
      <c r="D250" s="30" t="s">
        <v>151</v>
      </c>
      <c r="E250" s="31" t="s">
        <v>1904</v>
      </c>
      <c r="F250" s="30" t="s">
        <v>1967</v>
      </c>
      <c r="G250" s="30" t="s">
        <v>62</v>
      </c>
      <c r="H250" s="30" t="s">
        <v>739</v>
      </c>
      <c r="I250" s="43">
        <v>2</v>
      </c>
      <c r="J250" s="46" t="s">
        <v>140</v>
      </c>
      <c r="K250" s="30">
        <v>40</v>
      </c>
      <c r="L250" s="109" t="s">
        <v>2478</v>
      </c>
      <c r="M250" s="196"/>
      <c r="N250" s="35"/>
      <c r="O250" s="50"/>
      <c r="P250">
        <v>236</v>
      </c>
    </row>
    <row r="251" spans="1:16" hidden="1">
      <c r="A251" s="29">
        <f>IF(C251="","",SUBTOTAL(103,$C$7:C251))</f>
        <v>7</v>
      </c>
      <c r="B251" s="37" t="s">
        <v>1902</v>
      </c>
      <c r="C251" s="31" t="s">
        <v>1903</v>
      </c>
      <c r="D251" s="30" t="s">
        <v>151</v>
      </c>
      <c r="E251" s="31" t="s">
        <v>1904</v>
      </c>
      <c r="F251" s="30" t="s">
        <v>1968</v>
      </c>
      <c r="G251" s="30" t="s">
        <v>62</v>
      </c>
      <c r="H251" s="30" t="s">
        <v>739</v>
      </c>
      <c r="I251" s="43">
        <v>2</v>
      </c>
      <c r="J251" s="46" t="s">
        <v>140</v>
      </c>
      <c r="K251" s="30">
        <v>22</v>
      </c>
      <c r="L251" s="109" t="s">
        <v>2478</v>
      </c>
      <c r="M251" s="196"/>
      <c r="N251" s="35"/>
      <c r="O251" s="50"/>
      <c r="P251">
        <v>237</v>
      </c>
    </row>
    <row r="252" spans="1:16" hidden="1">
      <c r="A252" s="29">
        <f>IF(C252="","",SUBTOTAL(103,$C$7:C252))</f>
        <v>7</v>
      </c>
      <c r="B252" s="37" t="s">
        <v>1902</v>
      </c>
      <c r="C252" s="31" t="s">
        <v>1903</v>
      </c>
      <c r="D252" s="30" t="s">
        <v>175</v>
      </c>
      <c r="E252" s="31" t="s">
        <v>1904</v>
      </c>
      <c r="F252" s="30" t="s">
        <v>1969</v>
      </c>
      <c r="G252" s="30" t="s">
        <v>1970</v>
      </c>
      <c r="H252" s="30" t="s">
        <v>739</v>
      </c>
      <c r="I252" s="43">
        <v>1</v>
      </c>
      <c r="J252" s="46" t="s">
        <v>140</v>
      </c>
      <c r="K252" s="30">
        <v>50</v>
      </c>
      <c r="L252" s="109" t="s">
        <v>2478</v>
      </c>
      <c r="M252" s="196"/>
      <c r="N252" s="35"/>
      <c r="O252" s="50"/>
      <c r="P252">
        <v>238</v>
      </c>
    </row>
    <row r="253" spans="1:16" hidden="1">
      <c r="A253" s="29">
        <f>IF(C253="","",SUBTOTAL(103,$C$7:C253))</f>
        <v>7</v>
      </c>
      <c r="B253" s="37" t="s">
        <v>1902</v>
      </c>
      <c r="C253" s="31" t="s">
        <v>1903</v>
      </c>
      <c r="D253" s="30" t="s">
        <v>175</v>
      </c>
      <c r="E253" s="31" t="s">
        <v>1904</v>
      </c>
      <c r="F253" s="30" t="s">
        <v>1971</v>
      </c>
      <c r="G253" s="30" t="s">
        <v>1972</v>
      </c>
      <c r="H253" s="30" t="s">
        <v>1906</v>
      </c>
      <c r="I253" s="43">
        <v>1</v>
      </c>
      <c r="J253" s="46" t="s">
        <v>140</v>
      </c>
      <c r="K253" s="30">
        <v>18</v>
      </c>
      <c r="L253" s="109" t="s">
        <v>2478</v>
      </c>
      <c r="M253" s="196"/>
      <c r="N253" s="35"/>
      <c r="O253" s="50"/>
      <c r="P253">
        <v>239</v>
      </c>
    </row>
    <row r="254" spans="1:16" hidden="1">
      <c r="A254" s="29">
        <f>IF(C254="","",SUBTOTAL(103,$C$7:C254))</f>
        <v>7</v>
      </c>
      <c r="B254" s="37" t="s">
        <v>1902</v>
      </c>
      <c r="C254" s="31" t="s">
        <v>1903</v>
      </c>
      <c r="D254" s="30" t="s">
        <v>1973</v>
      </c>
      <c r="E254" s="31" t="s">
        <v>1904</v>
      </c>
      <c r="F254" s="30" t="s">
        <v>1974</v>
      </c>
      <c r="G254" s="30" t="s">
        <v>1973</v>
      </c>
      <c r="H254" s="30" t="s">
        <v>1918</v>
      </c>
      <c r="I254" s="43">
        <v>6</v>
      </c>
      <c r="J254" s="46" t="s">
        <v>140</v>
      </c>
      <c r="K254" s="30">
        <v>46</v>
      </c>
      <c r="L254" s="109" t="s">
        <v>2478</v>
      </c>
      <c r="M254" s="196"/>
      <c r="N254" s="35"/>
      <c r="O254" s="50"/>
      <c r="P254">
        <v>240</v>
      </c>
    </row>
    <row r="255" spans="1:16" hidden="1">
      <c r="A255" s="29">
        <f>IF(C255="","",SUBTOTAL(103,$C$7:C255))</f>
        <v>7</v>
      </c>
      <c r="B255" s="37" t="s">
        <v>150</v>
      </c>
      <c r="C255" s="31" t="s">
        <v>141</v>
      </c>
      <c r="D255" s="30" t="s">
        <v>4</v>
      </c>
      <c r="E255" s="31" t="s">
        <v>733</v>
      </c>
      <c r="F255" s="30" t="s">
        <v>345</v>
      </c>
      <c r="G255" s="30" t="s">
        <v>78</v>
      </c>
      <c r="H255" s="30" t="s">
        <v>144</v>
      </c>
      <c r="I255" s="43">
        <v>1</v>
      </c>
      <c r="J255" s="46" t="s">
        <v>140</v>
      </c>
      <c r="K255" s="30">
        <v>60</v>
      </c>
      <c r="L255" s="109" t="s">
        <v>2481</v>
      </c>
      <c r="M255" s="196"/>
      <c r="N255" s="35"/>
      <c r="O255" s="50"/>
      <c r="P255">
        <v>241</v>
      </c>
    </row>
    <row r="256" spans="1:16" hidden="1">
      <c r="A256" s="29">
        <f>IF(C256="","",SUBTOTAL(103,$C$7:C256))</f>
        <v>7</v>
      </c>
      <c r="B256" s="37" t="s">
        <v>150</v>
      </c>
      <c r="C256" s="31" t="s">
        <v>141</v>
      </c>
      <c r="D256" s="30" t="s">
        <v>4</v>
      </c>
      <c r="E256" s="31" t="s">
        <v>733</v>
      </c>
      <c r="F256" s="30" t="s">
        <v>346</v>
      </c>
      <c r="G256" s="30" t="s">
        <v>79</v>
      </c>
      <c r="H256" s="30" t="s">
        <v>145</v>
      </c>
      <c r="I256" s="43">
        <v>3</v>
      </c>
      <c r="J256" s="46" t="s">
        <v>140</v>
      </c>
      <c r="K256" s="30">
        <v>193</v>
      </c>
      <c r="L256" s="109" t="s">
        <v>2481</v>
      </c>
      <c r="M256" s="196"/>
      <c r="N256" s="35"/>
      <c r="O256" s="50"/>
      <c r="P256">
        <v>242</v>
      </c>
    </row>
    <row r="257" spans="1:16" hidden="1">
      <c r="A257" s="29">
        <f>IF(C257="","",SUBTOTAL(103,$C$7:C257))</f>
        <v>7</v>
      </c>
      <c r="B257" s="37" t="s">
        <v>150</v>
      </c>
      <c r="C257" s="31" t="s">
        <v>141</v>
      </c>
      <c r="D257" s="30" t="s">
        <v>4</v>
      </c>
      <c r="E257" s="31" t="s">
        <v>733</v>
      </c>
      <c r="F257" s="30" t="s">
        <v>347</v>
      </c>
      <c r="G257" s="30" t="s">
        <v>80</v>
      </c>
      <c r="H257" s="30" t="s">
        <v>145</v>
      </c>
      <c r="I257" s="43">
        <v>2</v>
      </c>
      <c r="J257" s="46" t="s">
        <v>140</v>
      </c>
      <c r="K257" s="30">
        <v>87</v>
      </c>
      <c r="L257" s="109" t="s">
        <v>2481</v>
      </c>
      <c r="M257" s="196"/>
      <c r="N257" s="35"/>
      <c r="O257" s="50"/>
      <c r="P257">
        <v>243</v>
      </c>
    </row>
    <row r="258" spans="1:16" hidden="1">
      <c r="A258" s="29">
        <f>IF(C258="","",SUBTOTAL(103,$C$7:C258))</f>
        <v>7</v>
      </c>
      <c r="B258" s="37" t="s">
        <v>150</v>
      </c>
      <c r="C258" s="31" t="s">
        <v>141</v>
      </c>
      <c r="D258" s="30" t="s">
        <v>4</v>
      </c>
      <c r="E258" s="31" t="s">
        <v>733</v>
      </c>
      <c r="F258" s="30" t="s">
        <v>348</v>
      </c>
      <c r="G258" s="30" t="s">
        <v>81</v>
      </c>
      <c r="H258" s="30" t="s">
        <v>146</v>
      </c>
      <c r="I258" s="43">
        <v>1</v>
      </c>
      <c r="J258" s="46" t="s">
        <v>140</v>
      </c>
      <c r="K258" s="30">
        <v>5</v>
      </c>
      <c r="L258" s="109" t="s">
        <v>2481</v>
      </c>
      <c r="M258" s="196"/>
      <c r="N258" s="35"/>
      <c r="O258" s="50"/>
      <c r="P258">
        <v>244</v>
      </c>
    </row>
    <row r="259" spans="1:16" hidden="1">
      <c r="A259" s="29">
        <f>IF(C259="","",SUBTOTAL(103,$C$7:C259))</f>
        <v>7</v>
      </c>
      <c r="B259" s="37" t="s">
        <v>150</v>
      </c>
      <c r="C259" s="31" t="s">
        <v>141</v>
      </c>
      <c r="D259" s="30" t="s">
        <v>4</v>
      </c>
      <c r="E259" s="31" t="s">
        <v>733</v>
      </c>
      <c r="F259" s="30" t="s">
        <v>349</v>
      </c>
      <c r="G259" s="30" t="s">
        <v>82</v>
      </c>
      <c r="H259" s="30" t="s">
        <v>146</v>
      </c>
      <c r="I259" s="43">
        <v>1</v>
      </c>
      <c r="J259" s="46" t="s">
        <v>140</v>
      </c>
      <c r="K259" s="30">
        <v>8</v>
      </c>
      <c r="L259" s="109" t="s">
        <v>2481</v>
      </c>
      <c r="M259" s="196"/>
      <c r="N259" s="35"/>
      <c r="O259" s="50"/>
      <c r="P259">
        <v>245</v>
      </c>
    </row>
    <row r="260" spans="1:16" hidden="1">
      <c r="A260" s="29">
        <f>IF(C260="","",SUBTOTAL(103,$C$7:C260))</f>
        <v>7</v>
      </c>
      <c r="B260" s="37" t="s">
        <v>150</v>
      </c>
      <c r="C260" s="31" t="s">
        <v>141</v>
      </c>
      <c r="D260" s="30" t="s">
        <v>4</v>
      </c>
      <c r="E260" s="31" t="s">
        <v>733</v>
      </c>
      <c r="F260" s="30" t="s">
        <v>350</v>
      </c>
      <c r="G260" s="30" t="s">
        <v>83</v>
      </c>
      <c r="H260" s="30" t="s">
        <v>146</v>
      </c>
      <c r="I260" s="43">
        <v>1</v>
      </c>
      <c r="J260" s="46" t="s">
        <v>140</v>
      </c>
      <c r="K260" s="30">
        <v>5</v>
      </c>
      <c r="L260" s="109" t="s">
        <v>2481</v>
      </c>
      <c r="M260" s="196"/>
      <c r="N260" s="35"/>
      <c r="O260" s="50"/>
      <c r="P260">
        <v>246</v>
      </c>
    </row>
    <row r="261" spans="1:16" hidden="1">
      <c r="A261" s="29">
        <f>IF(C261="","",SUBTOTAL(103,$C$7:C261))</f>
        <v>7</v>
      </c>
      <c r="B261" s="37" t="s">
        <v>150</v>
      </c>
      <c r="C261" s="31" t="s">
        <v>141</v>
      </c>
      <c r="D261" s="30" t="s">
        <v>4</v>
      </c>
      <c r="E261" s="31" t="s">
        <v>733</v>
      </c>
      <c r="F261" s="30" t="s">
        <v>351</v>
      </c>
      <c r="G261" s="30" t="s">
        <v>84</v>
      </c>
      <c r="H261" s="30" t="s">
        <v>146</v>
      </c>
      <c r="I261" s="43">
        <v>1</v>
      </c>
      <c r="J261" s="46" t="s">
        <v>140</v>
      </c>
      <c r="K261" s="30">
        <v>5</v>
      </c>
      <c r="L261" s="109" t="s">
        <v>2481</v>
      </c>
      <c r="M261" s="196"/>
      <c r="N261" s="35"/>
      <c r="O261" s="50"/>
      <c r="P261">
        <v>247</v>
      </c>
    </row>
    <row r="262" spans="1:16" hidden="1">
      <c r="A262" s="29">
        <f>IF(C262="","",SUBTOTAL(103,$C$7:C262))</f>
        <v>7</v>
      </c>
      <c r="B262" s="37" t="s">
        <v>150</v>
      </c>
      <c r="C262" s="31" t="s">
        <v>141</v>
      </c>
      <c r="D262" s="30" t="s">
        <v>4</v>
      </c>
      <c r="E262" s="31" t="s">
        <v>733</v>
      </c>
      <c r="F262" s="30" t="s">
        <v>352</v>
      </c>
      <c r="G262" s="30" t="s">
        <v>85</v>
      </c>
      <c r="H262" s="30" t="s">
        <v>146</v>
      </c>
      <c r="I262" s="43">
        <v>2</v>
      </c>
      <c r="J262" s="46" t="s">
        <v>140</v>
      </c>
      <c r="K262" s="30">
        <v>30</v>
      </c>
      <c r="L262" s="109" t="s">
        <v>2481</v>
      </c>
      <c r="M262" s="196"/>
      <c r="N262" s="35"/>
      <c r="O262" s="50"/>
      <c r="P262">
        <v>248</v>
      </c>
    </row>
    <row r="263" spans="1:16" hidden="1">
      <c r="A263" s="29">
        <f>IF(C263="","",SUBTOTAL(103,$C$7:C263))</f>
        <v>7</v>
      </c>
      <c r="B263" s="37" t="s">
        <v>150</v>
      </c>
      <c r="C263" s="31" t="s">
        <v>141</v>
      </c>
      <c r="D263" s="30" t="s">
        <v>16</v>
      </c>
      <c r="E263" s="31" t="s">
        <v>733</v>
      </c>
      <c r="F263" s="30" t="s">
        <v>353</v>
      </c>
      <c r="G263" s="30" t="s">
        <v>86</v>
      </c>
      <c r="H263" s="30" t="s">
        <v>144</v>
      </c>
      <c r="I263" s="43">
        <v>1</v>
      </c>
      <c r="J263" s="46" t="s">
        <v>140</v>
      </c>
      <c r="K263" s="30">
        <v>108.4</v>
      </c>
      <c r="L263" s="109" t="s">
        <v>2481</v>
      </c>
      <c r="M263" s="196"/>
      <c r="N263" s="35"/>
      <c r="O263" s="50"/>
      <c r="P263">
        <v>249</v>
      </c>
    </row>
    <row r="264" spans="1:16" hidden="1">
      <c r="A264" s="29">
        <f>IF(C264="","",SUBTOTAL(103,$C$7:C264))</f>
        <v>7</v>
      </c>
      <c r="B264" s="37" t="s">
        <v>150</v>
      </c>
      <c r="C264" s="31" t="s">
        <v>141</v>
      </c>
      <c r="D264" s="30" t="s">
        <v>16</v>
      </c>
      <c r="E264" s="31" t="s">
        <v>733</v>
      </c>
      <c r="F264" s="30" t="s">
        <v>354</v>
      </c>
      <c r="G264" s="30" t="s">
        <v>87</v>
      </c>
      <c r="H264" s="30" t="s">
        <v>144</v>
      </c>
      <c r="I264" s="43">
        <v>1</v>
      </c>
      <c r="J264" s="46" t="s">
        <v>140</v>
      </c>
      <c r="K264" s="30">
        <v>52</v>
      </c>
      <c r="L264" s="109" t="s">
        <v>2481</v>
      </c>
      <c r="M264" s="196"/>
      <c r="N264" s="35"/>
      <c r="O264" s="50"/>
      <c r="P264">
        <v>250</v>
      </c>
    </row>
    <row r="265" spans="1:16" hidden="1">
      <c r="A265" s="29">
        <f>IF(C265="","",SUBTOTAL(103,$C$7:C265))</f>
        <v>7</v>
      </c>
      <c r="B265" s="37" t="s">
        <v>150</v>
      </c>
      <c r="C265" s="31" t="s">
        <v>141</v>
      </c>
      <c r="D265" s="30" t="s">
        <v>16</v>
      </c>
      <c r="E265" s="31" t="s">
        <v>733</v>
      </c>
      <c r="F265" s="30" t="s">
        <v>355</v>
      </c>
      <c r="G265" s="30" t="s">
        <v>88</v>
      </c>
      <c r="H265" s="30" t="s">
        <v>144</v>
      </c>
      <c r="I265" s="43">
        <v>1</v>
      </c>
      <c r="J265" s="46" t="s">
        <v>140</v>
      </c>
      <c r="K265" s="30">
        <v>7</v>
      </c>
      <c r="L265" s="109" t="s">
        <v>2481</v>
      </c>
      <c r="M265" s="196"/>
      <c r="N265" s="35"/>
      <c r="O265" s="50"/>
      <c r="P265">
        <v>251</v>
      </c>
    </row>
    <row r="266" spans="1:16" hidden="1">
      <c r="A266" s="29">
        <f>IF(C266="","",SUBTOTAL(103,$C$7:C266))</f>
        <v>7</v>
      </c>
      <c r="B266" s="37" t="s">
        <v>150</v>
      </c>
      <c r="C266" s="31" t="s">
        <v>141</v>
      </c>
      <c r="D266" s="30" t="s">
        <v>16</v>
      </c>
      <c r="E266" s="31" t="s">
        <v>733</v>
      </c>
      <c r="F266" s="30" t="s">
        <v>356</v>
      </c>
      <c r="G266" s="30" t="s">
        <v>89</v>
      </c>
      <c r="H266" s="30" t="s">
        <v>144</v>
      </c>
      <c r="I266" s="43">
        <v>1</v>
      </c>
      <c r="J266" s="46" t="s">
        <v>140</v>
      </c>
      <c r="K266" s="30">
        <v>15</v>
      </c>
      <c r="L266" s="109" t="s">
        <v>2481</v>
      </c>
      <c r="M266" s="196"/>
      <c r="N266" s="35"/>
      <c r="O266" s="50"/>
      <c r="P266">
        <v>252</v>
      </c>
    </row>
    <row r="267" spans="1:16" hidden="1">
      <c r="A267" s="29">
        <f>IF(C267="","",SUBTOTAL(103,$C$7:C267))</f>
        <v>7</v>
      </c>
      <c r="B267" s="37" t="s">
        <v>150</v>
      </c>
      <c r="C267" s="31" t="s">
        <v>141</v>
      </c>
      <c r="D267" s="30" t="s">
        <v>16</v>
      </c>
      <c r="E267" s="31" t="s">
        <v>733</v>
      </c>
      <c r="F267" s="30" t="s">
        <v>357</v>
      </c>
      <c r="G267" s="30" t="s">
        <v>90</v>
      </c>
      <c r="H267" s="30" t="s">
        <v>144</v>
      </c>
      <c r="I267" s="43">
        <v>1</v>
      </c>
      <c r="J267" s="46" t="s">
        <v>140</v>
      </c>
      <c r="K267" s="30">
        <v>20</v>
      </c>
      <c r="L267" s="109" t="s">
        <v>2481</v>
      </c>
      <c r="M267" s="196"/>
      <c r="N267" s="35"/>
      <c r="O267" s="50"/>
      <c r="P267">
        <v>253</v>
      </c>
    </row>
    <row r="268" spans="1:16" hidden="1">
      <c r="A268" s="29">
        <f>IF(C268="","",SUBTOTAL(103,$C$7:C268))</f>
        <v>7</v>
      </c>
      <c r="B268" s="37" t="s">
        <v>150</v>
      </c>
      <c r="C268" s="31" t="s">
        <v>141</v>
      </c>
      <c r="D268" s="30" t="s">
        <v>16</v>
      </c>
      <c r="E268" s="31" t="s">
        <v>733</v>
      </c>
      <c r="F268" s="30" t="s">
        <v>358</v>
      </c>
      <c r="G268" s="30" t="s">
        <v>91</v>
      </c>
      <c r="H268" s="30" t="s">
        <v>144</v>
      </c>
      <c r="I268" s="43">
        <v>1</v>
      </c>
      <c r="J268" s="46" t="s">
        <v>140</v>
      </c>
      <c r="K268" s="30">
        <v>10</v>
      </c>
      <c r="L268" s="109" t="s">
        <v>2481</v>
      </c>
      <c r="M268" s="196"/>
      <c r="N268" s="35"/>
      <c r="O268" s="50"/>
      <c r="P268">
        <v>254</v>
      </c>
    </row>
    <row r="269" spans="1:16" hidden="1">
      <c r="A269" s="29">
        <f>IF(C269="","",SUBTOTAL(103,$C$7:C269))</f>
        <v>7</v>
      </c>
      <c r="B269" s="37" t="s">
        <v>150</v>
      </c>
      <c r="C269" s="31" t="s">
        <v>141</v>
      </c>
      <c r="D269" s="30" t="s">
        <v>16</v>
      </c>
      <c r="E269" s="31" t="s">
        <v>733</v>
      </c>
      <c r="F269" s="30" t="s">
        <v>359</v>
      </c>
      <c r="G269" s="30" t="s">
        <v>92</v>
      </c>
      <c r="H269" s="30" t="s">
        <v>144</v>
      </c>
      <c r="I269" s="43">
        <v>1</v>
      </c>
      <c r="J269" s="46" t="s">
        <v>140</v>
      </c>
      <c r="K269" s="30">
        <v>20</v>
      </c>
      <c r="L269" s="109" t="s">
        <v>2481</v>
      </c>
      <c r="M269" s="196"/>
      <c r="N269" s="35"/>
      <c r="O269" s="50"/>
      <c r="P269">
        <v>255</v>
      </c>
    </row>
    <row r="270" spans="1:16" hidden="1">
      <c r="A270" s="29">
        <f>IF(C270="","",SUBTOTAL(103,$C$7:C270))</f>
        <v>7</v>
      </c>
      <c r="B270" s="37" t="s">
        <v>150</v>
      </c>
      <c r="C270" s="31" t="s">
        <v>141</v>
      </c>
      <c r="D270" s="30" t="s">
        <v>16</v>
      </c>
      <c r="E270" s="31" t="s">
        <v>733</v>
      </c>
      <c r="F270" s="30" t="s">
        <v>360</v>
      </c>
      <c r="G270" s="30" t="s">
        <v>90</v>
      </c>
      <c r="H270" s="30" t="s">
        <v>144</v>
      </c>
      <c r="I270" s="43">
        <v>1</v>
      </c>
      <c r="J270" s="46" t="s">
        <v>140</v>
      </c>
      <c r="K270" s="30">
        <v>10</v>
      </c>
      <c r="L270" s="109" t="s">
        <v>2481</v>
      </c>
      <c r="M270" s="196"/>
      <c r="N270" s="35"/>
      <c r="O270" s="50"/>
      <c r="P270">
        <v>256</v>
      </c>
    </row>
    <row r="271" spans="1:16" hidden="1">
      <c r="A271" s="29">
        <f>IF(C271="","",SUBTOTAL(103,$C$7:C271))</f>
        <v>7</v>
      </c>
      <c r="B271" s="37" t="s">
        <v>150</v>
      </c>
      <c r="C271" s="31" t="s">
        <v>141</v>
      </c>
      <c r="D271" s="30" t="s">
        <v>16</v>
      </c>
      <c r="E271" s="31" t="s">
        <v>733</v>
      </c>
      <c r="F271" s="30" t="s">
        <v>361</v>
      </c>
      <c r="G271" s="30" t="s">
        <v>91</v>
      </c>
      <c r="H271" s="30" t="s">
        <v>144</v>
      </c>
      <c r="I271" s="43">
        <v>1</v>
      </c>
      <c r="J271" s="46" t="s">
        <v>140</v>
      </c>
      <c r="K271" s="30">
        <v>10</v>
      </c>
      <c r="L271" s="109" t="s">
        <v>2481</v>
      </c>
      <c r="M271" s="196"/>
      <c r="N271" s="35"/>
      <c r="O271" s="50"/>
      <c r="P271">
        <v>257</v>
      </c>
    </row>
    <row r="272" spans="1:16" hidden="1">
      <c r="A272" s="29">
        <f>IF(C272="","",SUBTOTAL(103,$C$7:C272))</f>
        <v>7</v>
      </c>
      <c r="B272" s="37" t="s">
        <v>150</v>
      </c>
      <c r="C272" s="31" t="s">
        <v>141</v>
      </c>
      <c r="D272" s="30" t="s">
        <v>16</v>
      </c>
      <c r="E272" s="31" t="s">
        <v>733</v>
      </c>
      <c r="F272" s="30" t="s">
        <v>362</v>
      </c>
      <c r="G272" s="30" t="s">
        <v>93</v>
      </c>
      <c r="H272" s="30" t="s">
        <v>146</v>
      </c>
      <c r="I272" s="43">
        <v>1</v>
      </c>
      <c r="J272" s="46" t="s">
        <v>140</v>
      </c>
      <c r="K272" s="30">
        <v>6</v>
      </c>
      <c r="L272" s="109" t="s">
        <v>2481</v>
      </c>
      <c r="M272" s="196"/>
      <c r="N272" s="35"/>
      <c r="O272" s="50"/>
      <c r="P272">
        <v>258</v>
      </c>
    </row>
    <row r="273" spans="1:16" hidden="1">
      <c r="A273" s="29">
        <f>IF(C273="","",SUBTOTAL(103,$C$7:C273))</f>
        <v>7</v>
      </c>
      <c r="B273" s="37" t="s">
        <v>150</v>
      </c>
      <c r="C273" s="31" t="s">
        <v>141</v>
      </c>
      <c r="D273" s="30" t="s">
        <v>16</v>
      </c>
      <c r="E273" s="31" t="s">
        <v>733</v>
      </c>
      <c r="F273" s="30" t="s">
        <v>363</v>
      </c>
      <c r="G273" s="30" t="s">
        <v>94</v>
      </c>
      <c r="H273" s="30" t="s">
        <v>146</v>
      </c>
      <c r="I273" s="43">
        <v>1</v>
      </c>
      <c r="J273" s="46" t="s">
        <v>140</v>
      </c>
      <c r="K273" s="30">
        <v>5</v>
      </c>
      <c r="L273" s="109" t="s">
        <v>2481</v>
      </c>
      <c r="M273" s="196"/>
      <c r="N273" s="35"/>
      <c r="O273" s="50"/>
      <c r="P273">
        <v>259</v>
      </c>
    </row>
    <row r="274" spans="1:16" hidden="1">
      <c r="A274" s="29">
        <f>IF(C274="","",SUBTOTAL(103,$C$7:C274))</f>
        <v>7</v>
      </c>
      <c r="B274" s="37" t="s">
        <v>150</v>
      </c>
      <c r="C274" s="31" t="s">
        <v>141</v>
      </c>
      <c r="D274" s="30" t="s">
        <v>16</v>
      </c>
      <c r="E274" s="31" t="s">
        <v>733</v>
      </c>
      <c r="F274" s="30" t="s">
        <v>364</v>
      </c>
      <c r="G274" s="30" t="s">
        <v>95</v>
      </c>
      <c r="H274" s="30" t="s">
        <v>146</v>
      </c>
      <c r="I274" s="43">
        <v>1</v>
      </c>
      <c r="J274" s="46" t="s">
        <v>140</v>
      </c>
      <c r="K274" s="30">
        <v>2</v>
      </c>
      <c r="L274" s="109" t="s">
        <v>2481</v>
      </c>
      <c r="M274" s="196"/>
      <c r="N274" s="35"/>
      <c r="O274" s="50"/>
      <c r="P274">
        <v>260</v>
      </c>
    </row>
    <row r="275" spans="1:16" hidden="1">
      <c r="A275" s="29">
        <f>IF(C275="","",SUBTOTAL(103,$C$7:C275))</f>
        <v>7</v>
      </c>
      <c r="B275" s="37" t="s">
        <v>150</v>
      </c>
      <c r="C275" s="31" t="s">
        <v>141</v>
      </c>
      <c r="D275" s="30" t="s">
        <v>16</v>
      </c>
      <c r="E275" s="31" t="s">
        <v>733</v>
      </c>
      <c r="F275" s="30" t="s">
        <v>365</v>
      </c>
      <c r="G275" s="30" t="s">
        <v>96</v>
      </c>
      <c r="H275" s="30" t="s">
        <v>146</v>
      </c>
      <c r="I275" s="43">
        <v>1</v>
      </c>
      <c r="J275" s="46" t="s">
        <v>140</v>
      </c>
      <c r="K275" s="30">
        <v>1</v>
      </c>
      <c r="L275" s="109" t="s">
        <v>2481</v>
      </c>
      <c r="M275" s="196"/>
      <c r="N275" s="35"/>
      <c r="O275" s="50"/>
      <c r="P275">
        <v>261</v>
      </c>
    </row>
    <row r="276" spans="1:16" hidden="1">
      <c r="A276" s="29">
        <f>IF(C276="","",SUBTOTAL(103,$C$7:C276))</f>
        <v>7</v>
      </c>
      <c r="B276" s="37" t="s">
        <v>150</v>
      </c>
      <c r="C276" s="31" t="s">
        <v>141</v>
      </c>
      <c r="D276" s="30" t="s">
        <v>16</v>
      </c>
      <c r="E276" s="31" t="s">
        <v>733</v>
      </c>
      <c r="F276" s="30" t="s">
        <v>366</v>
      </c>
      <c r="G276" s="30" t="s">
        <v>94</v>
      </c>
      <c r="H276" s="30" t="s">
        <v>146</v>
      </c>
      <c r="I276" s="43">
        <v>1</v>
      </c>
      <c r="J276" s="46" t="s">
        <v>140</v>
      </c>
      <c r="K276" s="30">
        <v>1</v>
      </c>
      <c r="L276" s="109" t="s">
        <v>2481</v>
      </c>
      <c r="M276" s="196"/>
      <c r="N276" s="35"/>
      <c r="O276" s="50"/>
      <c r="P276">
        <v>262</v>
      </c>
    </row>
    <row r="277" spans="1:16" hidden="1">
      <c r="A277" s="29">
        <f>IF(C277="","",SUBTOTAL(103,$C$7:C277))</f>
        <v>7</v>
      </c>
      <c r="B277" s="37" t="s">
        <v>150</v>
      </c>
      <c r="C277" s="31" t="s">
        <v>141</v>
      </c>
      <c r="D277" s="30" t="s">
        <v>16</v>
      </c>
      <c r="E277" s="31" t="s">
        <v>733</v>
      </c>
      <c r="F277" s="30" t="s">
        <v>367</v>
      </c>
      <c r="G277" s="30" t="s">
        <v>97</v>
      </c>
      <c r="H277" s="30" t="s">
        <v>146</v>
      </c>
      <c r="I277" s="43">
        <v>1</v>
      </c>
      <c r="J277" s="46" t="s">
        <v>140</v>
      </c>
      <c r="K277" s="30">
        <v>9</v>
      </c>
      <c r="L277" s="109" t="s">
        <v>2481</v>
      </c>
      <c r="M277" s="196"/>
      <c r="N277" s="35"/>
      <c r="O277" s="50"/>
      <c r="P277">
        <v>263</v>
      </c>
    </row>
    <row r="278" spans="1:16" hidden="1">
      <c r="A278" s="29">
        <f>IF(C278="","",SUBTOTAL(103,$C$7:C278))</f>
        <v>7</v>
      </c>
      <c r="B278" s="37" t="s">
        <v>150</v>
      </c>
      <c r="C278" s="31" t="s">
        <v>141</v>
      </c>
      <c r="D278" s="30" t="s">
        <v>16</v>
      </c>
      <c r="E278" s="31" t="s">
        <v>733</v>
      </c>
      <c r="F278" s="30" t="s">
        <v>368</v>
      </c>
      <c r="G278" s="30" t="s">
        <v>98</v>
      </c>
      <c r="H278" s="30" t="s">
        <v>146</v>
      </c>
      <c r="I278" s="43">
        <v>1</v>
      </c>
      <c r="J278" s="46" t="s">
        <v>140</v>
      </c>
      <c r="K278" s="30">
        <v>3</v>
      </c>
      <c r="L278" s="109" t="s">
        <v>2481</v>
      </c>
      <c r="M278" s="196"/>
      <c r="N278" s="35"/>
      <c r="O278" s="50"/>
      <c r="P278">
        <v>264</v>
      </c>
    </row>
    <row r="279" spans="1:16" hidden="1">
      <c r="A279" s="29">
        <f>IF(C279="","",SUBTOTAL(103,$C$7:C279))</f>
        <v>7</v>
      </c>
      <c r="B279" s="37" t="s">
        <v>150</v>
      </c>
      <c r="C279" s="31" t="s">
        <v>141</v>
      </c>
      <c r="D279" s="30" t="s">
        <v>16</v>
      </c>
      <c r="E279" s="31" t="s">
        <v>733</v>
      </c>
      <c r="F279" s="30" t="s">
        <v>367</v>
      </c>
      <c r="G279" s="30" t="s">
        <v>97</v>
      </c>
      <c r="H279" s="30" t="s">
        <v>146</v>
      </c>
      <c r="I279" s="43">
        <v>1</v>
      </c>
      <c r="J279" s="46" t="s">
        <v>140</v>
      </c>
      <c r="K279" s="30">
        <v>5</v>
      </c>
      <c r="L279" s="109" t="s">
        <v>2481</v>
      </c>
      <c r="M279" s="196"/>
      <c r="N279" s="35"/>
      <c r="O279" s="50"/>
      <c r="P279">
        <v>265</v>
      </c>
    </row>
    <row r="280" spans="1:16" hidden="1">
      <c r="A280" s="29">
        <f>IF(C280="","",SUBTOTAL(103,$C$7:C280))</f>
        <v>7</v>
      </c>
      <c r="B280" s="37" t="s">
        <v>150</v>
      </c>
      <c r="C280" s="31" t="s">
        <v>141</v>
      </c>
      <c r="D280" s="30" t="s">
        <v>16</v>
      </c>
      <c r="E280" s="31" t="s">
        <v>733</v>
      </c>
      <c r="F280" s="30" t="s">
        <v>369</v>
      </c>
      <c r="G280" s="30" t="s">
        <v>99</v>
      </c>
      <c r="H280" s="30" t="s">
        <v>146</v>
      </c>
      <c r="I280" s="43">
        <v>1</v>
      </c>
      <c r="J280" s="46" t="s">
        <v>140</v>
      </c>
      <c r="K280" s="30">
        <v>4</v>
      </c>
      <c r="L280" s="109" t="s">
        <v>2481</v>
      </c>
      <c r="M280" s="196"/>
      <c r="N280" s="35"/>
      <c r="O280" s="50"/>
      <c r="P280">
        <v>266</v>
      </c>
    </row>
    <row r="281" spans="1:16" hidden="1">
      <c r="A281" s="29">
        <f>IF(C281="","",SUBTOTAL(103,$C$7:C281))</f>
        <v>7</v>
      </c>
      <c r="B281" s="37" t="s">
        <v>150</v>
      </c>
      <c r="C281" s="31" t="s">
        <v>141</v>
      </c>
      <c r="D281" s="30" t="s">
        <v>16</v>
      </c>
      <c r="E281" s="31" t="s">
        <v>733</v>
      </c>
      <c r="F281" s="30" t="s">
        <v>370</v>
      </c>
      <c r="G281" s="30" t="s">
        <v>98</v>
      </c>
      <c r="H281" s="30" t="s">
        <v>146</v>
      </c>
      <c r="I281" s="43">
        <v>1</v>
      </c>
      <c r="J281" s="46" t="s">
        <v>140</v>
      </c>
      <c r="K281" s="30">
        <v>11</v>
      </c>
      <c r="L281" s="109" t="s">
        <v>2481</v>
      </c>
      <c r="M281" s="196"/>
      <c r="N281" s="35"/>
      <c r="O281" s="50"/>
      <c r="P281">
        <v>267</v>
      </c>
    </row>
    <row r="282" spans="1:16" hidden="1">
      <c r="A282" s="29">
        <f>IF(C282="","",SUBTOTAL(103,$C$7:C282))</f>
        <v>7</v>
      </c>
      <c r="B282" s="37" t="s">
        <v>150</v>
      </c>
      <c r="C282" s="31" t="s">
        <v>141</v>
      </c>
      <c r="D282" s="30" t="s">
        <v>16</v>
      </c>
      <c r="E282" s="31" t="s">
        <v>733</v>
      </c>
      <c r="F282" s="30" t="s">
        <v>371</v>
      </c>
      <c r="G282" s="30" t="s">
        <v>98</v>
      </c>
      <c r="H282" s="30" t="s">
        <v>146</v>
      </c>
      <c r="I282" s="43">
        <v>1</v>
      </c>
      <c r="J282" s="46" t="s">
        <v>140</v>
      </c>
      <c r="K282" s="30">
        <v>2</v>
      </c>
      <c r="L282" s="109" t="s">
        <v>2481</v>
      </c>
      <c r="M282" s="196"/>
      <c r="N282" s="35"/>
      <c r="O282" s="50"/>
      <c r="P282">
        <v>268</v>
      </c>
    </row>
    <row r="283" spans="1:16" hidden="1">
      <c r="A283" s="29">
        <f>IF(C283="","",SUBTOTAL(103,$C$7:C283))</f>
        <v>7</v>
      </c>
      <c r="B283" s="37" t="s">
        <v>150</v>
      </c>
      <c r="C283" s="31" t="s">
        <v>141</v>
      </c>
      <c r="D283" s="30" t="s">
        <v>16</v>
      </c>
      <c r="E283" s="31" t="s">
        <v>733</v>
      </c>
      <c r="F283" s="30" t="s">
        <v>372</v>
      </c>
      <c r="G283" s="30" t="s">
        <v>98</v>
      </c>
      <c r="H283" s="30" t="s">
        <v>146</v>
      </c>
      <c r="I283" s="43">
        <v>1</v>
      </c>
      <c r="J283" s="46" t="s">
        <v>140</v>
      </c>
      <c r="K283" s="30">
        <v>2</v>
      </c>
      <c r="L283" s="109" t="s">
        <v>2481</v>
      </c>
      <c r="M283" s="196"/>
      <c r="N283" s="35"/>
      <c r="O283" s="50"/>
      <c r="P283">
        <v>269</v>
      </c>
    </row>
    <row r="284" spans="1:16" hidden="1">
      <c r="A284" s="29">
        <f>IF(C284="","",SUBTOTAL(103,$C$7:C284))</f>
        <v>7</v>
      </c>
      <c r="B284" s="37" t="s">
        <v>150</v>
      </c>
      <c r="C284" s="31" t="s">
        <v>141</v>
      </c>
      <c r="D284" s="30" t="s">
        <v>16</v>
      </c>
      <c r="E284" s="31" t="s">
        <v>733</v>
      </c>
      <c r="F284" s="30" t="s">
        <v>373</v>
      </c>
      <c r="G284" s="30" t="s">
        <v>98</v>
      </c>
      <c r="H284" s="30" t="s">
        <v>146</v>
      </c>
      <c r="I284" s="43">
        <v>1</v>
      </c>
      <c r="J284" s="46" t="s">
        <v>140</v>
      </c>
      <c r="K284" s="30">
        <v>4</v>
      </c>
      <c r="L284" s="109" t="s">
        <v>2481</v>
      </c>
      <c r="M284" s="196"/>
      <c r="N284" s="35"/>
      <c r="O284" s="50"/>
      <c r="P284">
        <v>270</v>
      </c>
    </row>
    <row r="285" spans="1:16" hidden="1">
      <c r="A285" s="29">
        <f>IF(C285="","",SUBTOTAL(103,$C$7:C285))</f>
        <v>7</v>
      </c>
      <c r="B285" s="37" t="s">
        <v>150</v>
      </c>
      <c r="C285" s="31" t="s">
        <v>141</v>
      </c>
      <c r="D285" s="30" t="s">
        <v>16</v>
      </c>
      <c r="E285" s="31" t="s">
        <v>733</v>
      </c>
      <c r="F285" s="30" t="s">
        <v>374</v>
      </c>
      <c r="G285" s="30" t="s">
        <v>98</v>
      </c>
      <c r="H285" s="30" t="s">
        <v>146</v>
      </c>
      <c r="I285" s="43">
        <v>1</v>
      </c>
      <c r="J285" s="46" t="s">
        <v>140</v>
      </c>
      <c r="K285" s="30">
        <v>6</v>
      </c>
      <c r="L285" s="109" t="s">
        <v>2481</v>
      </c>
      <c r="M285" s="196"/>
      <c r="N285" s="35"/>
      <c r="O285" s="50"/>
      <c r="P285">
        <v>271</v>
      </c>
    </row>
    <row r="286" spans="1:16" hidden="1">
      <c r="A286" s="29">
        <f>IF(C286="","",SUBTOTAL(103,$C$7:C286))</f>
        <v>7</v>
      </c>
      <c r="B286" s="37" t="s">
        <v>150</v>
      </c>
      <c r="C286" s="31" t="s">
        <v>141</v>
      </c>
      <c r="D286" s="30" t="s">
        <v>16</v>
      </c>
      <c r="E286" s="31" t="s">
        <v>733</v>
      </c>
      <c r="F286" s="30" t="s">
        <v>375</v>
      </c>
      <c r="G286" s="30" t="s">
        <v>98</v>
      </c>
      <c r="H286" s="30" t="s">
        <v>146</v>
      </c>
      <c r="I286" s="43">
        <v>1</v>
      </c>
      <c r="J286" s="46" t="s">
        <v>140</v>
      </c>
      <c r="K286" s="30">
        <v>5</v>
      </c>
      <c r="L286" s="109" t="s">
        <v>2481</v>
      </c>
      <c r="M286" s="196"/>
      <c r="N286" s="35"/>
      <c r="O286" s="50"/>
      <c r="P286">
        <v>272</v>
      </c>
    </row>
    <row r="287" spans="1:16" hidden="1">
      <c r="A287" s="29">
        <f>IF(C287="","",SUBTOTAL(103,$C$7:C287))</f>
        <v>7</v>
      </c>
      <c r="B287" s="37" t="s">
        <v>150</v>
      </c>
      <c r="C287" s="31" t="s">
        <v>141</v>
      </c>
      <c r="D287" s="30" t="s">
        <v>16</v>
      </c>
      <c r="E287" s="31" t="s">
        <v>733</v>
      </c>
      <c r="F287" s="30" t="s">
        <v>376</v>
      </c>
      <c r="G287" s="30" t="s">
        <v>99</v>
      </c>
      <c r="H287" s="30" t="s">
        <v>146</v>
      </c>
      <c r="I287" s="43">
        <v>1</v>
      </c>
      <c r="J287" s="46" t="s">
        <v>140</v>
      </c>
      <c r="K287" s="30">
        <v>15</v>
      </c>
      <c r="L287" s="109" t="s">
        <v>2481</v>
      </c>
      <c r="M287" s="196"/>
      <c r="N287" s="35"/>
      <c r="O287" s="50"/>
      <c r="P287">
        <v>273</v>
      </c>
    </row>
    <row r="288" spans="1:16" hidden="1">
      <c r="A288" s="29">
        <f>IF(C288="","",SUBTOTAL(103,$C$7:C288))</f>
        <v>7</v>
      </c>
      <c r="B288" s="37" t="s">
        <v>150</v>
      </c>
      <c r="C288" s="31" t="s">
        <v>141</v>
      </c>
      <c r="D288" s="30" t="s">
        <v>16</v>
      </c>
      <c r="E288" s="31" t="s">
        <v>733</v>
      </c>
      <c r="F288" s="30" t="s">
        <v>377</v>
      </c>
      <c r="G288" s="30" t="s">
        <v>100</v>
      </c>
      <c r="H288" s="30" t="s">
        <v>146</v>
      </c>
      <c r="I288" s="43">
        <v>2</v>
      </c>
      <c r="J288" s="46" t="s">
        <v>140</v>
      </c>
      <c r="K288" s="30">
        <v>1</v>
      </c>
      <c r="L288" s="109" t="s">
        <v>2481</v>
      </c>
      <c r="M288" s="196"/>
      <c r="N288" s="35"/>
      <c r="O288" s="50"/>
      <c r="P288">
        <v>274</v>
      </c>
    </row>
    <row r="289" spans="1:16" hidden="1">
      <c r="A289" s="29">
        <f>IF(C289="","",SUBTOTAL(103,$C$7:C289))</f>
        <v>7</v>
      </c>
      <c r="B289" s="37" t="s">
        <v>150</v>
      </c>
      <c r="C289" s="31" t="s">
        <v>141</v>
      </c>
      <c r="D289" s="30" t="s">
        <v>17</v>
      </c>
      <c r="E289" s="31" t="s">
        <v>733</v>
      </c>
      <c r="F289" s="30" t="s">
        <v>378</v>
      </c>
      <c r="G289" s="30" t="s">
        <v>101</v>
      </c>
      <c r="H289" s="30" t="s">
        <v>144</v>
      </c>
      <c r="I289" s="43">
        <v>1</v>
      </c>
      <c r="J289" s="46" t="s">
        <v>140</v>
      </c>
      <c r="K289" s="30">
        <v>25</v>
      </c>
      <c r="L289" s="109" t="s">
        <v>2481</v>
      </c>
      <c r="M289" s="196"/>
      <c r="N289" s="35"/>
      <c r="O289" s="50"/>
      <c r="P289">
        <v>275</v>
      </c>
    </row>
    <row r="290" spans="1:16" hidden="1">
      <c r="A290" s="29">
        <f>IF(C290="","",SUBTOTAL(103,$C$7:C290))</f>
        <v>7</v>
      </c>
      <c r="B290" s="37" t="s">
        <v>150</v>
      </c>
      <c r="C290" s="31" t="s">
        <v>141</v>
      </c>
      <c r="D290" s="37" t="s">
        <v>17</v>
      </c>
      <c r="E290" s="31" t="s">
        <v>733</v>
      </c>
      <c r="F290" s="30" t="s">
        <v>379</v>
      </c>
      <c r="G290" s="30" t="s">
        <v>102</v>
      </c>
      <c r="H290" s="30" t="s">
        <v>146</v>
      </c>
      <c r="I290" s="43">
        <v>1</v>
      </c>
      <c r="J290" s="46" t="s">
        <v>140</v>
      </c>
      <c r="K290" s="30">
        <v>90</v>
      </c>
      <c r="L290" s="109" t="s">
        <v>2481</v>
      </c>
      <c r="M290" s="43"/>
      <c r="N290" s="35"/>
      <c r="O290" s="50"/>
      <c r="P290">
        <v>276</v>
      </c>
    </row>
    <row r="291" spans="1:16" hidden="1">
      <c r="A291" s="29">
        <f>IF(C291="","",SUBTOTAL(103,$C$7:C291))</f>
        <v>7</v>
      </c>
      <c r="B291" s="37" t="s">
        <v>150</v>
      </c>
      <c r="C291" s="31" t="s">
        <v>141</v>
      </c>
      <c r="D291" s="30" t="s">
        <v>17</v>
      </c>
      <c r="E291" s="31" t="s">
        <v>733</v>
      </c>
      <c r="F291" s="30" t="s">
        <v>380</v>
      </c>
      <c r="G291" s="30" t="s">
        <v>103</v>
      </c>
      <c r="H291" s="30" t="s">
        <v>144</v>
      </c>
      <c r="I291" s="43">
        <v>1</v>
      </c>
      <c r="J291" s="46" t="s">
        <v>140</v>
      </c>
      <c r="K291" s="30">
        <v>6</v>
      </c>
      <c r="L291" s="109" t="s">
        <v>2481</v>
      </c>
      <c r="M291" s="196"/>
      <c r="N291" s="35"/>
      <c r="O291" s="50"/>
      <c r="P291">
        <v>277</v>
      </c>
    </row>
    <row r="292" spans="1:16" hidden="1">
      <c r="A292" s="29">
        <f>IF(C292="","",SUBTOTAL(103,$C$7:C292))</f>
        <v>7</v>
      </c>
      <c r="B292" s="37" t="s">
        <v>150</v>
      </c>
      <c r="C292" s="31" t="s">
        <v>141</v>
      </c>
      <c r="D292" s="37" t="s">
        <v>6</v>
      </c>
      <c r="E292" s="31" t="s">
        <v>733</v>
      </c>
      <c r="F292" s="30" t="s">
        <v>381</v>
      </c>
      <c r="G292" s="30" t="s">
        <v>104</v>
      </c>
      <c r="H292" s="30" t="s">
        <v>144</v>
      </c>
      <c r="I292" s="43">
        <v>1</v>
      </c>
      <c r="J292" s="46" t="s">
        <v>140</v>
      </c>
      <c r="K292" s="30">
        <v>250</v>
      </c>
      <c r="L292" s="109" t="s">
        <v>2481</v>
      </c>
      <c r="M292" s="43"/>
      <c r="N292" s="35"/>
      <c r="O292" s="50"/>
      <c r="P292">
        <v>278</v>
      </c>
    </row>
    <row r="293" spans="1:16" hidden="1">
      <c r="A293" s="29">
        <f>IF(C293="","",SUBTOTAL(103,$C$7:C293))</f>
        <v>7</v>
      </c>
      <c r="B293" s="37" t="s">
        <v>150</v>
      </c>
      <c r="C293" s="31" t="s">
        <v>141</v>
      </c>
      <c r="D293" s="30" t="s">
        <v>36</v>
      </c>
      <c r="E293" s="31" t="s">
        <v>733</v>
      </c>
      <c r="F293" s="30" t="s">
        <v>382</v>
      </c>
      <c r="G293" s="30" t="s">
        <v>105</v>
      </c>
      <c r="H293" s="30" t="s">
        <v>144</v>
      </c>
      <c r="I293" s="43">
        <v>1</v>
      </c>
      <c r="J293" s="46" t="s">
        <v>140</v>
      </c>
      <c r="K293" s="30">
        <v>15</v>
      </c>
      <c r="L293" s="109" t="s">
        <v>2481</v>
      </c>
      <c r="M293" s="196"/>
      <c r="N293" s="35"/>
      <c r="O293" s="50"/>
      <c r="P293">
        <v>279</v>
      </c>
    </row>
    <row r="294" spans="1:16" hidden="1">
      <c r="A294" s="29">
        <f>IF(C294="","",SUBTOTAL(103,$C$7:C294))</f>
        <v>7</v>
      </c>
      <c r="B294" s="37" t="s">
        <v>150</v>
      </c>
      <c r="C294" s="31" t="s">
        <v>141</v>
      </c>
      <c r="D294" s="30" t="s">
        <v>36</v>
      </c>
      <c r="E294" s="31" t="s">
        <v>733</v>
      </c>
      <c r="F294" s="30" t="s">
        <v>383</v>
      </c>
      <c r="G294" s="30" t="s">
        <v>105</v>
      </c>
      <c r="H294" s="30" t="s">
        <v>144</v>
      </c>
      <c r="I294" s="43">
        <v>1</v>
      </c>
      <c r="J294" s="46" t="s">
        <v>140</v>
      </c>
      <c r="K294" s="30">
        <v>20</v>
      </c>
      <c r="L294" s="109" t="s">
        <v>2481</v>
      </c>
      <c r="M294" s="196"/>
      <c r="N294" s="35"/>
      <c r="O294" s="50"/>
      <c r="P294">
        <v>280</v>
      </c>
    </row>
    <row r="295" spans="1:16" hidden="1">
      <c r="A295" s="29">
        <f>IF(C295="","",SUBTOTAL(103,$C$7:C295))</f>
        <v>7</v>
      </c>
      <c r="B295" s="37" t="s">
        <v>150</v>
      </c>
      <c r="C295" s="31" t="s">
        <v>141</v>
      </c>
      <c r="D295" s="30" t="s">
        <v>36</v>
      </c>
      <c r="E295" s="31" t="s">
        <v>733</v>
      </c>
      <c r="F295" s="30" t="s">
        <v>384</v>
      </c>
      <c r="G295" s="30" t="s">
        <v>105</v>
      </c>
      <c r="H295" s="30" t="s">
        <v>144</v>
      </c>
      <c r="I295" s="43">
        <v>1</v>
      </c>
      <c r="J295" s="46" t="s">
        <v>140</v>
      </c>
      <c r="K295" s="30">
        <v>30</v>
      </c>
      <c r="L295" s="109" t="s">
        <v>2481</v>
      </c>
      <c r="M295" s="196"/>
      <c r="N295" s="35"/>
      <c r="O295" s="50"/>
      <c r="P295">
        <v>281</v>
      </c>
    </row>
    <row r="296" spans="1:16" hidden="1">
      <c r="A296" s="29">
        <f>IF(C296="","",SUBTOTAL(103,$C$7:C296))</f>
        <v>7</v>
      </c>
      <c r="B296" s="37" t="s">
        <v>150</v>
      </c>
      <c r="C296" s="31" t="s">
        <v>141</v>
      </c>
      <c r="D296" s="30" t="s">
        <v>37</v>
      </c>
      <c r="E296" s="31" t="s">
        <v>2772</v>
      </c>
      <c r="F296" s="30" t="s">
        <v>385</v>
      </c>
      <c r="G296" s="30" t="s">
        <v>106</v>
      </c>
      <c r="H296" s="30" t="s">
        <v>144</v>
      </c>
      <c r="I296" s="43">
        <v>1</v>
      </c>
      <c r="J296" s="46" t="s">
        <v>140</v>
      </c>
      <c r="K296" s="30">
        <v>183</v>
      </c>
      <c r="L296" s="109" t="s">
        <v>2481</v>
      </c>
      <c r="M296" s="196"/>
      <c r="N296" s="35"/>
      <c r="O296" s="50"/>
      <c r="P296">
        <v>282</v>
      </c>
    </row>
    <row r="297" spans="1:16" hidden="1">
      <c r="A297" s="29">
        <f>IF(C297="","",SUBTOTAL(103,$C$7:C297))</f>
        <v>7</v>
      </c>
      <c r="B297" s="37" t="s">
        <v>150</v>
      </c>
      <c r="C297" s="31" t="s">
        <v>141</v>
      </c>
      <c r="D297" s="30" t="s">
        <v>37</v>
      </c>
      <c r="E297" s="31" t="s">
        <v>2772</v>
      </c>
      <c r="F297" s="30" t="s">
        <v>386</v>
      </c>
      <c r="G297" s="30" t="s">
        <v>107</v>
      </c>
      <c r="H297" s="30" t="s">
        <v>144</v>
      </c>
      <c r="I297" s="43">
        <v>1</v>
      </c>
      <c r="J297" s="46" t="s">
        <v>140</v>
      </c>
      <c r="K297" s="30">
        <v>97</v>
      </c>
      <c r="L297" s="109" t="s">
        <v>2481</v>
      </c>
      <c r="M297" s="196"/>
      <c r="N297" s="35"/>
      <c r="O297" s="50"/>
      <c r="P297">
        <v>283</v>
      </c>
    </row>
    <row r="298" spans="1:16" hidden="1">
      <c r="A298" s="29">
        <f>IF(C298="","",SUBTOTAL(103,$C$7:C298))</f>
        <v>7</v>
      </c>
      <c r="B298" s="37" t="s">
        <v>150</v>
      </c>
      <c r="C298" s="31" t="s">
        <v>141</v>
      </c>
      <c r="D298" s="30" t="s">
        <v>37</v>
      </c>
      <c r="E298" s="31" t="s">
        <v>2772</v>
      </c>
      <c r="F298" s="30" t="s">
        <v>387</v>
      </c>
      <c r="G298" s="30" t="s">
        <v>108</v>
      </c>
      <c r="H298" s="30" t="s">
        <v>144</v>
      </c>
      <c r="I298" s="43">
        <v>1</v>
      </c>
      <c r="J298" s="46" t="s">
        <v>140</v>
      </c>
      <c r="K298" s="30">
        <v>104</v>
      </c>
      <c r="L298" s="109" t="s">
        <v>2481</v>
      </c>
      <c r="M298" s="196"/>
      <c r="N298" s="35"/>
      <c r="O298" s="50"/>
      <c r="P298">
        <v>284</v>
      </c>
    </row>
    <row r="299" spans="1:16" hidden="1">
      <c r="A299" s="29">
        <f>IF(C299="","",SUBTOTAL(103,$C$7:C299))</f>
        <v>7</v>
      </c>
      <c r="B299" s="37" t="s">
        <v>150</v>
      </c>
      <c r="C299" s="31" t="s">
        <v>141</v>
      </c>
      <c r="D299" s="30" t="s">
        <v>37</v>
      </c>
      <c r="E299" s="31" t="s">
        <v>2772</v>
      </c>
      <c r="F299" s="30" t="s">
        <v>388</v>
      </c>
      <c r="G299" s="30" t="s">
        <v>109</v>
      </c>
      <c r="H299" s="30" t="s">
        <v>145</v>
      </c>
      <c r="I299" s="43">
        <v>6</v>
      </c>
      <c r="J299" s="46" t="s">
        <v>140</v>
      </c>
      <c r="K299" s="30">
        <v>206</v>
      </c>
      <c r="L299" s="109" t="s">
        <v>2481</v>
      </c>
      <c r="M299" s="196"/>
      <c r="N299" s="35"/>
      <c r="O299" s="50"/>
      <c r="P299">
        <v>285</v>
      </c>
    </row>
    <row r="300" spans="1:16" hidden="1">
      <c r="A300" s="29">
        <f>IF(C300="","",SUBTOTAL(103,$C$7:C300))</f>
        <v>7</v>
      </c>
      <c r="B300" s="37" t="s">
        <v>150</v>
      </c>
      <c r="C300" s="31" t="s">
        <v>141</v>
      </c>
      <c r="D300" s="30" t="s">
        <v>37</v>
      </c>
      <c r="E300" s="31" t="s">
        <v>2772</v>
      </c>
      <c r="F300" s="30" t="s">
        <v>389</v>
      </c>
      <c r="G300" s="30" t="s">
        <v>110</v>
      </c>
      <c r="H300" s="30" t="s">
        <v>145</v>
      </c>
      <c r="I300" s="43">
        <v>5</v>
      </c>
      <c r="J300" s="46" t="s">
        <v>140</v>
      </c>
      <c r="K300" s="30">
        <v>381</v>
      </c>
      <c r="L300" s="109" t="s">
        <v>2481</v>
      </c>
      <c r="M300" s="196"/>
      <c r="N300" s="35"/>
      <c r="O300" s="50"/>
      <c r="P300">
        <v>286</v>
      </c>
    </row>
    <row r="301" spans="1:16" hidden="1">
      <c r="A301" s="29">
        <f>IF(C301="","",SUBTOTAL(103,$C$7:C301))</f>
        <v>7</v>
      </c>
      <c r="B301" s="37" t="s">
        <v>150</v>
      </c>
      <c r="C301" s="31" t="s">
        <v>141</v>
      </c>
      <c r="D301" s="30" t="s">
        <v>37</v>
      </c>
      <c r="E301" s="31" t="s">
        <v>2772</v>
      </c>
      <c r="F301" s="30" t="s">
        <v>390</v>
      </c>
      <c r="G301" s="30" t="s">
        <v>111</v>
      </c>
      <c r="H301" s="30" t="s">
        <v>144</v>
      </c>
      <c r="I301" s="43">
        <v>1</v>
      </c>
      <c r="J301" s="46" t="s">
        <v>140</v>
      </c>
      <c r="K301" s="30">
        <v>120</v>
      </c>
      <c r="L301" s="109" t="s">
        <v>2481</v>
      </c>
      <c r="M301" s="196"/>
      <c r="N301" s="35"/>
      <c r="O301" s="50"/>
      <c r="P301">
        <v>287</v>
      </c>
    </row>
    <row r="302" spans="1:16" hidden="1">
      <c r="A302" s="29">
        <f>IF(C302="","",SUBTOTAL(103,$C$7:C302))</f>
        <v>7</v>
      </c>
      <c r="B302" s="37" t="s">
        <v>150</v>
      </c>
      <c r="C302" s="31" t="s">
        <v>141</v>
      </c>
      <c r="D302" s="30" t="s">
        <v>37</v>
      </c>
      <c r="E302" s="31" t="s">
        <v>2772</v>
      </c>
      <c r="F302" s="30" t="s">
        <v>391</v>
      </c>
      <c r="G302" s="30" t="s">
        <v>112</v>
      </c>
      <c r="H302" s="30" t="s">
        <v>145</v>
      </c>
      <c r="I302" s="43">
        <v>1</v>
      </c>
      <c r="J302" s="46" t="s">
        <v>140</v>
      </c>
      <c r="K302" s="30">
        <v>30</v>
      </c>
      <c r="L302" s="109" t="s">
        <v>2481</v>
      </c>
      <c r="M302" s="196"/>
      <c r="N302" s="35"/>
      <c r="O302" s="50"/>
      <c r="P302">
        <v>288</v>
      </c>
    </row>
    <row r="303" spans="1:16" hidden="1">
      <c r="A303" s="29">
        <f>IF(C303="","",SUBTOTAL(103,$C$7:C303))</f>
        <v>7</v>
      </c>
      <c r="B303" s="37" t="s">
        <v>150</v>
      </c>
      <c r="C303" s="31" t="s">
        <v>141</v>
      </c>
      <c r="D303" s="30" t="s">
        <v>5</v>
      </c>
      <c r="E303" s="31" t="s">
        <v>733</v>
      </c>
      <c r="F303" s="30" t="s">
        <v>392</v>
      </c>
      <c r="G303" s="30" t="s">
        <v>113</v>
      </c>
      <c r="H303" s="30" t="s">
        <v>145</v>
      </c>
      <c r="I303" s="43">
        <v>1</v>
      </c>
      <c r="J303" s="46" t="s">
        <v>140</v>
      </c>
      <c r="K303" s="30">
        <v>15</v>
      </c>
      <c r="L303" s="109" t="s">
        <v>2481</v>
      </c>
      <c r="M303" s="196"/>
      <c r="N303" s="35"/>
      <c r="O303" s="50"/>
      <c r="P303">
        <v>289</v>
      </c>
    </row>
    <row r="304" spans="1:16" hidden="1">
      <c r="A304" s="29">
        <f>IF(C304="","",SUBTOTAL(103,$C$7:C304))</f>
        <v>7</v>
      </c>
      <c r="B304" s="37" t="s">
        <v>150</v>
      </c>
      <c r="C304" s="31" t="s">
        <v>141</v>
      </c>
      <c r="D304" s="30" t="s">
        <v>5</v>
      </c>
      <c r="E304" s="31" t="s">
        <v>733</v>
      </c>
      <c r="F304" s="30" t="s">
        <v>393</v>
      </c>
      <c r="G304" s="30" t="s">
        <v>114</v>
      </c>
      <c r="H304" s="30" t="s">
        <v>145</v>
      </c>
      <c r="I304" s="43">
        <v>1</v>
      </c>
      <c r="J304" s="46" t="s">
        <v>140</v>
      </c>
      <c r="K304" s="30">
        <v>19</v>
      </c>
      <c r="L304" s="109" t="s">
        <v>2481</v>
      </c>
      <c r="M304" s="196"/>
      <c r="N304" s="35"/>
      <c r="O304" s="50"/>
      <c r="P304">
        <v>290</v>
      </c>
    </row>
    <row r="305" spans="1:16" hidden="1">
      <c r="A305" s="29">
        <f>IF(C305="","",SUBTOTAL(103,$C$7:C305))</f>
        <v>7</v>
      </c>
      <c r="B305" s="37" t="s">
        <v>150</v>
      </c>
      <c r="C305" s="31" t="s">
        <v>141</v>
      </c>
      <c r="D305" s="30" t="s">
        <v>5</v>
      </c>
      <c r="E305" s="31" t="s">
        <v>733</v>
      </c>
      <c r="F305" s="30" t="s">
        <v>394</v>
      </c>
      <c r="G305" s="30" t="s">
        <v>115</v>
      </c>
      <c r="H305" s="30" t="s">
        <v>145</v>
      </c>
      <c r="I305" s="43">
        <v>3</v>
      </c>
      <c r="J305" s="46" t="s">
        <v>140</v>
      </c>
      <c r="K305" s="30">
        <v>48</v>
      </c>
      <c r="L305" s="109" t="s">
        <v>2481</v>
      </c>
      <c r="M305" s="196"/>
      <c r="N305" s="35"/>
      <c r="O305" s="50"/>
      <c r="P305">
        <v>291</v>
      </c>
    </row>
    <row r="306" spans="1:16" hidden="1">
      <c r="A306" s="29">
        <f>IF(C306="","",SUBTOTAL(103,$C$7:C306))</f>
        <v>7</v>
      </c>
      <c r="B306" s="37" t="s">
        <v>150</v>
      </c>
      <c r="C306" s="31" t="s">
        <v>141</v>
      </c>
      <c r="D306" s="30" t="s">
        <v>5</v>
      </c>
      <c r="E306" s="31" t="s">
        <v>733</v>
      </c>
      <c r="F306" s="30" t="s">
        <v>395</v>
      </c>
      <c r="G306" s="30" t="s">
        <v>116</v>
      </c>
      <c r="H306" s="30" t="s">
        <v>145</v>
      </c>
      <c r="I306" s="43">
        <v>3</v>
      </c>
      <c r="J306" s="46" t="s">
        <v>140</v>
      </c>
      <c r="K306" s="30">
        <v>63</v>
      </c>
      <c r="L306" s="109" t="s">
        <v>2481</v>
      </c>
      <c r="M306" s="196"/>
      <c r="N306" s="35"/>
      <c r="O306" s="50"/>
      <c r="P306">
        <v>292</v>
      </c>
    </row>
    <row r="307" spans="1:16" hidden="1">
      <c r="A307" s="29">
        <f>IF(C307="","",SUBTOTAL(103,$C$7:C307))</f>
        <v>7</v>
      </c>
      <c r="B307" s="37" t="s">
        <v>150</v>
      </c>
      <c r="C307" s="31" t="s">
        <v>141</v>
      </c>
      <c r="D307" s="30" t="s">
        <v>38</v>
      </c>
      <c r="E307" s="31" t="s">
        <v>733</v>
      </c>
      <c r="F307" s="30" t="s">
        <v>332</v>
      </c>
      <c r="G307" s="30" t="s">
        <v>117</v>
      </c>
      <c r="H307" s="30" t="s">
        <v>144</v>
      </c>
      <c r="I307" s="43">
        <v>1</v>
      </c>
      <c r="J307" s="46" t="s">
        <v>140</v>
      </c>
      <c r="K307" s="30">
        <v>65</v>
      </c>
      <c r="L307" s="109" t="s">
        <v>2481</v>
      </c>
      <c r="M307" s="196"/>
      <c r="N307" s="35"/>
      <c r="O307" s="50"/>
      <c r="P307">
        <v>293</v>
      </c>
    </row>
    <row r="308" spans="1:16" hidden="1">
      <c r="A308" s="29">
        <f>IF(C308="","",SUBTOTAL(103,$C$7:C308))</f>
        <v>7</v>
      </c>
      <c r="B308" s="37" t="s">
        <v>150</v>
      </c>
      <c r="C308" s="31" t="s">
        <v>141</v>
      </c>
      <c r="D308" s="30" t="s">
        <v>38</v>
      </c>
      <c r="E308" s="31" t="s">
        <v>733</v>
      </c>
      <c r="F308" s="30" t="s">
        <v>333</v>
      </c>
      <c r="G308" s="30" t="s">
        <v>117</v>
      </c>
      <c r="H308" s="30" t="s">
        <v>144</v>
      </c>
      <c r="I308" s="43">
        <v>1</v>
      </c>
      <c r="J308" s="46" t="s">
        <v>140</v>
      </c>
      <c r="K308" s="30">
        <v>40</v>
      </c>
      <c r="L308" s="109" t="s">
        <v>2481</v>
      </c>
      <c r="M308" s="196"/>
      <c r="N308" s="35"/>
      <c r="O308" s="50"/>
      <c r="P308">
        <v>294</v>
      </c>
    </row>
    <row r="309" spans="1:16" hidden="1">
      <c r="A309" s="29">
        <f>IF(C309="","",SUBTOTAL(103,$C$7:C309))</f>
        <v>7</v>
      </c>
      <c r="B309" s="37" t="s">
        <v>150</v>
      </c>
      <c r="C309" s="31" t="s">
        <v>141</v>
      </c>
      <c r="D309" s="30" t="s">
        <v>39</v>
      </c>
      <c r="E309" s="31" t="s">
        <v>733</v>
      </c>
      <c r="F309" s="30" t="s">
        <v>334</v>
      </c>
      <c r="G309" s="30" t="s">
        <v>118</v>
      </c>
      <c r="H309" s="30" t="s">
        <v>145</v>
      </c>
      <c r="I309" s="43">
        <v>2</v>
      </c>
      <c r="J309" s="46" t="s">
        <v>140</v>
      </c>
      <c r="K309" s="30">
        <v>550</v>
      </c>
      <c r="L309" s="109" t="s">
        <v>2481</v>
      </c>
      <c r="M309" s="196"/>
      <c r="N309" s="35"/>
      <c r="O309" s="50"/>
      <c r="P309">
        <v>295</v>
      </c>
    </row>
    <row r="310" spans="1:16" hidden="1">
      <c r="A310" s="29">
        <f>IF(C310="","",SUBTOTAL(103,$C$7:C310))</f>
        <v>7</v>
      </c>
      <c r="B310" s="37" t="s">
        <v>150</v>
      </c>
      <c r="C310" s="31" t="s">
        <v>141</v>
      </c>
      <c r="D310" s="37" t="s">
        <v>40</v>
      </c>
      <c r="E310" s="31" t="s">
        <v>733</v>
      </c>
      <c r="F310" s="30" t="s">
        <v>396</v>
      </c>
      <c r="G310" s="30" t="s">
        <v>119</v>
      </c>
      <c r="H310" s="30" t="s">
        <v>144</v>
      </c>
      <c r="I310" s="43">
        <v>1</v>
      </c>
      <c r="J310" s="46" t="s">
        <v>140</v>
      </c>
      <c r="K310" s="30">
        <v>10</v>
      </c>
      <c r="L310" s="109" t="s">
        <v>2481</v>
      </c>
      <c r="M310" s="43"/>
      <c r="N310" s="35"/>
      <c r="O310" s="50"/>
      <c r="P310">
        <v>296</v>
      </c>
    </row>
    <row r="311" spans="1:16" hidden="1">
      <c r="A311" s="29">
        <f>IF(C311="","",SUBTOTAL(103,$C$7:C311))</f>
        <v>7</v>
      </c>
      <c r="B311" s="37" t="s">
        <v>150</v>
      </c>
      <c r="C311" s="31" t="s">
        <v>141</v>
      </c>
      <c r="D311" s="37" t="s">
        <v>41</v>
      </c>
      <c r="E311" s="31" t="s">
        <v>733</v>
      </c>
      <c r="F311" s="30" t="s">
        <v>397</v>
      </c>
      <c r="G311" s="30" t="s">
        <v>120</v>
      </c>
      <c r="H311" s="30" t="s">
        <v>144</v>
      </c>
      <c r="I311" s="43">
        <v>2</v>
      </c>
      <c r="J311" s="46" t="s">
        <v>140</v>
      </c>
      <c r="K311" s="30">
        <v>68</v>
      </c>
      <c r="L311" s="109" t="s">
        <v>2481</v>
      </c>
      <c r="M311" s="43"/>
      <c r="N311" s="35"/>
      <c r="O311" s="50"/>
      <c r="P311">
        <v>297</v>
      </c>
    </row>
    <row r="312" spans="1:16" hidden="1">
      <c r="A312" s="29">
        <f>IF(C312="","",SUBTOTAL(103,$C$7:C312))</f>
        <v>7</v>
      </c>
      <c r="B312" s="37" t="s">
        <v>150</v>
      </c>
      <c r="C312" s="31" t="s">
        <v>141</v>
      </c>
      <c r="D312" s="37" t="s">
        <v>41</v>
      </c>
      <c r="E312" s="31" t="s">
        <v>733</v>
      </c>
      <c r="F312" s="30" t="s">
        <v>398</v>
      </c>
      <c r="G312" s="30" t="s">
        <v>120</v>
      </c>
      <c r="H312" s="30" t="s">
        <v>145</v>
      </c>
      <c r="I312" s="43">
        <v>1</v>
      </c>
      <c r="J312" s="46" t="s">
        <v>140</v>
      </c>
      <c r="K312" s="30">
        <v>17</v>
      </c>
      <c r="L312" s="109" t="s">
        <v>2481</v>
      </c>
      <c r="M312" s="43"/>
      <c r="N312" s="35"/>
      <c r="O312" s="50"/>
      <c r="P312">
        <v>298</v>
      </c>
    </row>
    <row r="313" spans="1:16" hidden="1">
      <c r="A313" s="29">
        <f>IF(C313="","",SUBTOTAL(103,$C$7:C313))</f>
        <v>7</v>
      </c>
      <c r="B313" s="37" t="s">
        <v>150</v>
      </c>
      <c r="C313" s="31" t="s">
        <v>141</v>
      </c>
      <c r="D313" s="30" t="s">
        <v>42</v>
      </c>
      <c r="E313" s="31" t="s">
        <v>733</v>
      </c>
      <c r="F313" s="30" t="s">
        <v>399</v>
      </c>
      <c r="G313" s="30" t="s">
        <v>121</v>
      </c>
      <c r="H313" s="30" t="s">
        <v>144</v>
      </c>
      <c r="I313" s="43">
        <v>1</v>
      </c>
      <c r="J313" s="46" t="s">
        <v>140</v>
      </c>
      <c r="K313" s="30">
        <v>350</v>
      </c>
      <c r="L313" s="109" t="s">
        <v>2481</v>
      </c>
      <c r="M313" s="196"/>
      <c r="N313" s="35"/>
      <c r="O313" s="50"/>
      <c r="P313">
        <v>299</v>
      </c>
    </row>
    <row r="314" spans="1:16">
      <c r="A314" s="29">
        <f>IF(C314="","",SUBTOTAL(103,$C$7:C314))</f>
        <v>8</v>
      </c>
      <c r="B314" s="37" t="s">
        <v>150</v>
      </c>
      <c r="C314" s="31" t="s">
        <v>141</v>
      </c>
      <c r="D314" s="30" t="s">
        <v>43</v>
      </c>
      <c r="E314" s="31" t="s">
        <v>2780</v>
      </c>
      <c r="F314" s="30" t="s">
        <v>400</v>
      </c>
      <c r="G314" s="30" t="s">
        <v>122</v>
      </c>
      <c r="H314" s="30" t="s">
        <v>144</v>
      </c>
      <c r="I314" s="43">
        <v>1</v>
      </c>
      <c r="J314" s="46" t="s">
        <v>140</v>
      </c>
      <c r="K314" s="30">
        <v>310</v>
      </c>
      <c r="L314" s="109" t="s">
        <v>2481</v>
      </c>
      <c r="M314" s="196"/>
      <c r="N314" s="35">
        <v>23</v>
      </c>
      <c r="O314" s="50" t="s">
        <v>147</v>
      </c>
      <c r="P314">
        <v>300</v>
      </c>
    </row>
    <row r="315" spans="1:16" hidden="1">
      <c r="A315" s="29">
        <f>IF(C315="","",SUBTOTAL(103,$C$7:C315))</f>
        <v>8</v>
      </c>
      <c r="B315" s="37" t="s">
        <v>172</v>
      </c>
      <c r="C315" s="31" t="s">
        <v>141</v>
      </c>
      <c r="D315" s="30" t="s">
        <v>4</v>
      </c>
      <c r="E315" s="31" t="s">
        <v>733</v>
      </c>
      <c r="F315" s="30" t="s">
        <v>407</v>
      </c>
      <c r="G315" s="30" t="s">
        <v>156</v>
      </c>
      <c r="H315" s="30" t="s">
        <v>2146</v>
      </c>
      <c r="I315" s="43">
        <v>3</v>
      </c>
      <c r="J315" s="46" t="s">
        <v>140</v>
      </c>
      <c r="K315" s="30">
        <v>4600</v>
      </c>
      <c r="L315" s="109" t="s">
        <v>2481</v>
      </c>
      <c r="M315" s="196"/>
      <c r="N315" s="35"/>
      <c r="O315" s="50"/>
      <c r="P315">
        <v>301</v>
      </c>
    </row>
    <row r="316" spans="1:16" hidden="1">
      <c r="A316" s="29">
        <f>IF(C316="","",SUBTOTAL(103,$C$7:C316))</f>
        <v>8</v>
      </c>
      <c r="B316" s="37" t="s">
        <v>172</v>
      </c>
      <c r="C316" s="31" t="s">
        <v>141</v>
      </c>
      <c r="D316" s="30" t="s">
        <v>4</v>
      </c>
      <c r="E316" s="31" t="s">
        <v>733</v>
      </c>
      <c r="F316" s="30" t="s">
        <v>408</v>
      </c>
      <c r="G316" s="30" t="s">
        <v>157</v>
      </c>
      <c r="H316" s="30" t="s">
        <v>2146</v>
      </c>
      <c r="I316" s="43">
        <v>1</v>
      </c>
      <c r="J316" s="46" t="s">
        <v>140</v>
      </c>
      <c r="K316" s="30">
        <v>440</v>
      </c>
      <c r="L316" s="109" t="s">
        <v>2481</v>
      </c>
      <c r="M316" s="196"/>
      <c r="N316" s="35"/>
      <c r="O316" s="50"/>
      <c r="P316">
        <v>302</v>
      </c>
    </row>
    <row r="317" spans="1:16" hidden="1">
      <c r="A317" s="29">
        <f>IF(C317="","",SUBTOTAL(103,$C$7:C317))</f>
        <v>8</v>
      </c>
      <c r="B317" s="37" t="s">
        <v>172</v>
      </c>
      <c r="C317" s="31" t="s">
        <v>141</v>
      </c>
      <c r="D317" s="30" t="s">
        <v>17</v>
      </c>
      <c r="E317" s="31" t="s">
        <v>733</v>
      </c>
      <c r="F317" s="30" t="s">
        <v>409</v>
      </c>
      <c r="G317" s="30" t="s">
        <v>158</v>
      </c>
      <c r="H317" s="30" t="s">
        <v>1906</v>
      </c>
      <c r="I317" s="43">
        <v>1</v>
      </c>
      <c r="J317" s="46" t="s">
        <v>140</v>
      </c>
      <c r="K317" s="30">
        <v>596</v>
      </c>
      <c r="L317" s="109" t="s">
        <v>2481</v>
      </c>
      <c r="M317" s="196"/>
      <c r="N317" s="35"/>
      <c r="O317" s="50"/>
      <c r="P317">
        <v>303</v>
      </c>
    </row>
    <row r="318" spans="1:16" hidden="1">
      <c r="A318" s="29">
        <f>IF(C318="","",SUBTOTAL(103,$C$7:C318))</f>
        <v>8</v>
      </c>
      <c r="B318" s="37" t="s">
        <v>172</v>
      </c>
      <c r="C318" s="31" t="s">
        <v>141</v>
      </c>
      <c r="D318" s="30" t="s">
        <v>5</v>
      </c>
      <c r="E318" s="31" t="s">
        <v>733</v>
      </c>
      <c r="F318" s="30" t="s">
        <v>410</v>
      </c>
      <c r="G318" s="30" t="s">
        <v>159</v>
      </c>
      <c r="H318" s="30" t="s">
        <v>1906</v>
      </c>
      <c r="I318" s="43">
        <v>1</v>
      </c>
      <c r="J318" s="46" t="s">
        <v>140</v>
      </c>
      <c r="K318" s="30">
        <v>50</v>
      </c>
      <c r="L318" s="109" t="s">
        <v>2481</v>
      </c>
      <c r="M318" s="196"/>
      <c r="N318" s="35"/>
      <c r="O318" s="50"/>
      <c r="P318">
        <v>304</v>
      </c>
    </row>
    <row r="319" spans="1:16" hidden="1">
      <c r="A319" s="29">
        <f>IF(C319="","",SUBTOTAL(103,$C$7:C319))</f>
        <v>8</v>
      </c>
      <c r="B319" s="37" t="s">
        <v>172</v>
      </c>
      <c r="C319" s="31" t="s">
        <v>141</v>
      </c>
      <c r="D319" s="30" t="s">
        <v>5</v>
      </c>
      <c r="E319" s="31" t="s">
        <v>733</v>
      </c>
      <c r="F319" s="30" t="s">
        <v>411</v>
      </c>
      <c r="G319" s="30" t="s">
        <v>159</v>
      </c>
      <c r="H319" s="30" t="s">
        <v>1906</v>
      </c>
      <c r="I319" s="43">
        <v>1</v>
      </c>
      <c r="J319" s="46" t="s">
        <v>140</v>
      </c>
      <c r="K319" s="30">
        <v>200</v>
      </c>
      <c r="L319" s="109" t="s">
        <v>2481</v>
      </c>
      <c r="M319" s="196"/>
      <c r="N319" s="35"/>
      <c r="O319" s="50"/>
      <c r="P319">
        <v>305</v>
      </c>
    </row>
    <row r="320" spans="1:16" hidden="1">
      <c r="A320" s="29">
        <f>IF(C320="","",SUBTOTAL(103,$C$7:C320))</f>
        <v>8</v>
      </c>
      <c r="B320" s="37" t="s">
        <v>172</v>
      </c>
      <c r="C320" s="31" t="s">
        <v>141</v>
      </c>
      <c r="D320" s="30" t="s">
        <v>154</v>
      </c>
      <c r="E320" s="31" t="s">
        <v>733</v>
      </c>
      <c r="F320" s="30" t="s">
        <v>2156</v>
      </c>
      <c r="G320" s="30" t="s">
        <v>160</v>
      </c>
      <c r="H320" s="30" t="s">
        <v>2146</v>
      </c>
      <c r="I320" s="43">
        <v>1</v>
      </c>
      <c r="J320" s="46" t="s">
        <v>140</v>
      </c>
      <c r="K320" s="30">
        <v>53</v>
      </c>
      <c r="L320" s="109" t="s">
        <v>2481</v>
      </c>
      <c r="M320" s="196"/>
      <c r="N320" s="35"/>
      <c r="O320" s="50"/>
      <c r="P320">
        <v>306</v>
      </c>
    </row>
    <row r="321" spans="1:16" hidden="1">
      <c r="A321" s="29">
        <f>IF(C321="","",SUBTOTAL(103,$C$7:C321))</f>
        <v>8</v>
      </c>
      <c r="B321" s="37" t="s">
        <v>172</v>
      </c>
      <c r="C321" s="31" t="s">
        <v>141</v>
      </c>
      <c r="D321" s="30" t="s">
        <v>155</v>
      </c>
      <c r="E321" s="31" t="s">
        <v>733</v>
      </c>
      <c r="F321" s="30" t="s">
        <v>412</v>
      </c>
      <c r="G321" s="30" t="s">
        <v>161</v>
      </c>
      <c r="H321" s="30" t="s">
        <v>170</v>
      </c>
      <c r="I321" s="43">
        <v>1</v>
      </c>
      <c r="J321" s="46" t="s">
        <v>140</v>
      </c>
      <c r="K321" s="30">
        <v>3</v>
      </c>
      <c r="L321" s="109" t="s">
        <v>2481</v>
      </c>
      <c r="M321" s="196"/>
      <c r="N321" s="35"/>
      <c r="O321" s="50"/>
      <c r="P321">
        <v>307</v>
      </c>
    </row>
    <row r="322" spans="1:16" hidden="1">
      <c r="A322" s="29">
        <f>IF(C322="","",SUBTOTAL(103,$C$7:C322))</f>
        <v>8</v>
      </c>
      <c r="B322" s="37" t="s">
        <v>172</v>
      </c>
      <c r="C322" s="31" t="s">
        <v>141</v>
      </c>
      <c r="D322" s="30" t="s">
        <v>155</v>
      </c>
      <c r="E322" s="31" t="s">
        <v>733</v>
      </c>
      <c r="F322" s="30" t="s">
        <v>413</v>
      </c>
      <c r="G322" s="30" t="s">
        <v>161</v>
      </c>
      <c r="H322" s="30" t="s">
        <v>170</v>
      </c>
      <c r="I322" s="43">
        <v>1</v>
      </c>
      <c r="J322" s="46" t="s">
        <v>140</v>
      </c>
      <c r="K322" s="30">
        <v>14</v>
      </c>
      <c r="L322" s="109" t="s">
        <v>2481</v>
      </c>
      <c r="M322" s="196"/>
      <c r="N322" s="35"/>
      <c r="O322" s="50"/>
      <c r="P322">
        <v>308</v>
      </c>
    </row>
    <row r="323" spans="1:16" hidden="1">
      <c r="A323" s="29">
        <f>IF(C323="","",SUBTOTAL(103,$C$7:C323))</f>
        <v>8</v>
      </c>
      <c r="B323" s="37" t="s">
        <v>172</v>
      </c>
      <c r="C323" s="31" t="s">
        <v>141</v>
      </c>
      <c r="D323" s="30" t="s">
        <v>155</v>
      </c>
      <c r="E323" s="31" t="s">
        <v>733</v>
      </c>
      <c r="F323" s="30" t="s">
        <v>414</v>
      </c>
      <c r="G323" s="30" t="s">
        <v>162</v>
      </c>
      <c r="H323" s="30" t="s">
        <v>170</v>
      </c>
      <c r="I323" s="43">
        <v>1</v>
      </c>
      <c r="J323" s="46" t="s">
        <v>140</v>
      </c>
      <c r="K323" s="30">
        <v>5</v>
      </c>
      <c r="L323" s="109" t="s">
        <v>2481</v>
      </c>
      <c r="M323" s="196"/>
      <c r="N323" s="35"/>
      <c r="O323" s="50"/>
      <c r="P323">
        <v>309</v>
      </c>
    </row>
    <row r="324" spans="1:16" hidden="1">
      <c r="A324" s="29">
        <f>IF(C324="","",SUBTOTAL(103,$C$7:C324))</f>
        <v>8</v>
      </c>
      <c r="B324" s="37" t="s">
        <v>172</v>
      </c>
      <c r="C324" s="31" t="s">
        <v>141</v>
      </c>
      <c r="D324" s="30" t="s">
        <v>155</v>
      </c>
      <c r="E324" s="31" t="s">
        <v>733</v>
      </c>
      <c r="F324" s="30" t="s">
        <v>415</v>
      </c>
      <c r="G324" s="30" t="s">
        <v>163</v>
      </c>
      <c r="H324" s="30" t="s">
        <v>170</v>
      </c>
      <c r="I324" s="43">
        <v>1</v>
      </c>
      <c r="J324" s="46" t="s">
        <v>140</v>
      </c>
      <c r="K324" s="30">
        <v>4</v>
      </c>
      <c r="L324" s="109" t="s">
        <v>2481</v>
      </c>
      <c r="M324" s="196"/>
      <c r="N324" s="35"/>
      <c r="O324" s="50"/>
      <c r="P324">
        <v>310</v>
      </c>
    </row>
    <row r="325" spans="1:16" hidden="1">
      <c r="A325" s="29">
        <f>IF(C325="","",SUBTOTAL(103,$C$7:C325))</f>
        <v>8</v>
      </c>
      <c r="B325" s="37" t="s">
        <v>172</v>
      </c>
      <c r="C325" s="31" t="s">
        <v>141</v>
      </c>
      <c r="D325" s="30" t="s">
        <v>40</v>
      </c>
      <c r="E325" s="31" t="s">
        <v>733</v>
      </c>
      <c r="F325" s="30" t="s">
        <v>416</v>
      </c>
      <c r="G325" s="30" t="s">
        <v>164</v>
      </c>
      <c r="H325" s="30" t="s">
        <v>1906</v>
      </c>
      <c r="I325" s="43">
        <v>1</v>
      </c>
      <c r="J325" s="46" t="s">
        <v>140</v>
      </c>
      <c r="K325" s="30">
        <v>63</v>
      </c>
      <c r="L325" s="109" t="s">
        <v>2481</v>
      </c>
      <c r="M325" s="196"/>
      <c r="N325" s="35"/>
      <c r="O325" s="50"/>
      <c r="P325">
        <v>311</v>
      </c>
    </row>
    <row r="326" spans="1:16" hidden="1">
      <c r="A326" s="29">
        <f>IF(C326="","",SUBTOTAL(103,$C$7:C326))</f>
        <v>8</v>
      </c>
      <c r="B326" s="37" t="s">
        <v>172</v>
      </c>
      <c r="C326" s="31" t="s">
        <v>141</v>
      </c>
      <c r="D326" s="30" t="s">
        <v>40</v>
      </c>
      <c r="E326" s="31" t="s">
        <v>733</v>
      </c>
      <c r="F326" s="30" t="s">
        <v>417</v>
      </c>
      <c r="G326" s="30" t="s">
        <v>165</v>
      </c>
      <c r="H326" s="30" t="s">
        <v>1906</v>
      </c>
      <c r="I326" s="43">
        <v>1</v>
      </c>
      <c r="J326" s="46" t="s">
        <v>140</v>
      </c>
      <c r="K326" s="30">
        <v>50</v>
      </c>
      <c r="L326" s="109" t="s">
        <v>2481</v>
      </c>
      <c r="M326" s="196"/>
      <c r="N326" s="35"/>
      <c r="O326" s="50"/>
      <c r="P326">
        <v>312</v>
      </c>
    </row>
    <row r="327" spans="1:16" hidden="1">
      <c r="A327" s="29">
        <f>IF(C327="","",SUBTOTAL(103,$C$7:C327))</f>
        <v>8</v>
      </c>
      <c r="B327" s="37" t="s">
        <v>172</v>
      </c>
      <c r="C327" s="31" t="s">
        <v>141</v>
      </c>
      <c r="D327" s="37" t="s">
        <v>40</v>
      </c>
      <c r="E327" s="31" t="s">
        <v>733</v>
      </c>
      <c r="F327" s="30" t="s">
        <v>418</v>
      </c>
      <c r="G327" s="30" t="s">
        <v>166</v>
      </c>
      <c r="H327" s="30" t="s">
        <v>169</v>
      </c>
      <c r="I327" s="43">
        <v>1</v>
      </c>
      <c r="J327" s="46" t="s">
        <v>140</v>
      </c>
      <c r="K327" s="30">
        <v>60</v>
      </c>
      <c r="L327" s="109" t="s">
        <v>2481</v>
      </c>
      <c r="M327" s="43"/>
      <c r="N327" s="35"/>
      <c r="O327" s="50"/>
      <c r="P327">
        <v>313</v>
      </c>
    </row>
    <row r="328" spans="1:16" hidden="1">
      <c r="A328" s="29">
        <f>IF(C328="","",SUBTOTAL(103,$C$7:C328))</f>
        <v>8</v>
      </c>
      <c r="B328" s="37" t="s">
        <v>172</v>
      </c>
      <c r="C328" s="31" t="s">
        <v>141</v>
      </c>
      <c r="D328" s="37" t="s">
        <v>40</v>
      </c>
      <c r="E328" s="31" t="s">
        <v>733</v>
      </c>
      <c r="F328" s="30" t="s">
        <v>419</v>
      </c>
      <c r="G328" s="30" t="s">
        <v>166</v>
      </c>
      <c r="H328" s="30" t="s">
        <v>170</v>
      </c>
      <c r="I328" s="43">
        <v>1</v>
      </c>
      <c r="J328" s="46" t="s">
        <v>140</v>
      </c>
      <c r="K328" s="30">
        <v>60</v>
      </c>
      <c r="L328" s="109" t="s">
        <v>2481</v>
      </c>
      <c r="M328" s="43"/>
      <c r="N328" s="35"/>
      <c r="O328" s="50"/>
      <c r="P328">
        <v>314</v>
      </c>
    </row>
    <row r="329" spans="1:16" hidden="1">
      <c r="A329" s="29">
        <f>IF(C329="","",SUBTOTAL(103,$C$7:C329))</f>
        <v>8</v>
      </c>
      <c r="B329" s="37" t="s">
        <v>172</v>
      </c>
      <c r="C329" s="31" t="s">
        <v>141</v>
      </c>
      <c r="D329" s="30" t="s">
        <v>42</v>
      </c>
      <c r="E329" s="31" t="s">
        <v>733</v>
      </c>
      <c r="F329" s="30" t="s">
        <v>420</v>
      </c>
      <c r="G329" s="30" t="s">
        <v>167</v>
      </c>
      <c r="H329" s="30" t="s">
        <v>1906</v>
      </c>
      <c r="I329" s="43">
        <v>1</v>
      </c>
      <c r="J329" s="46" t="s">
        <v>140</v>
      </c>
      <c r="K329" s="30">
        <v>1200</v>
      </c>
      <c r="L329" s="109" t="s">
        <v>2481</v>
      </c>
      <c r="M329" s="196"/>
      <c r="N329" s="35"/>
      <c r="O329" s="50"/>
      <c r="P329">
        <v>315</v>
      </c>
    </row>
    <row r="330" spans="1:16" hidden="1">
      <c r="A330" s="29">
        <f>IF(C330="","",SUBTOTAL(103,$C$7:C330))</f>
        <v>8</v>
      </c>
      <c r="B330" s="37" t="s">
        <v>293</v>
      </c>
      <c r="C330" s="31" t="s">
        <v>141</v>
      </c>
      <c r="D330" s="30" t="s">
        <v>4</v>
      </c>
      <c r="E330" s="31" t="s">
        <v>733</v>
      </c>
      <c r="F330" s="30" t="s">
        <v>437</v>
      </c>
      <c r="G330" s="30" t="s">
        <v>85</v>
      </c>
      <c r="H330" s="30" t="s">
        <v>1906</v>
      </c>
      <c r="I330" s="43">
        <v>1</v>
      </c>
      <c r="J330" s="46" t="s">
        <v>140</v>
      </c>
      <c r="K330" s="30">
        <v>152</v>
      </c>
      <c r="L330" s="109" t="s">
        <v>2481</v>
      </c>
      <c r="M330" s="196"/>
      <c r="N330" s="35"/>
      <c r="O330" s="50"/>
      <c r="P330">
        <v>316</v>
      </c>
    </row>
    <row r="331" spans="1:16" hidden="1">
      <c r="A331" s="29">
        <f>IF(C331="","",SUBTOTAL(103,$C$7:C331))</f>
        <v>8</v>
      </c>
      <c r="B331" s="37" t="s">
        <v>293</v>
      </c>
      <c r="C331" s="31" t="s">
        <v>141</v>
      </c>
      <c r="D331" s="30" t="s">
        <v>4</v>
      </c>
      <c r="E331" s="31" t="s">
        <v>733</v>
      </c>
      <c r="F331" s="30" t="s">
        <v>438</v>
      </c>
      <c r="G331" s="30" t="s">
        <v>183</v>
      </c>
      <c r="H331" s="30" t="s">
        <v>1906</v>
      </c>
      <c r="I331" s="43">
        <v>2</v>
      </c>
      <c r="J331" s="46" t="s">
        <v>140</v>
      </c>
      <c r="K331" s="30">
        <v>436</v>
      </c>
      <c r="L331" s="109" t="s">
        <v>2481</v>
      </c>
      <c r="M331" s="196"/>
      <c r="N331" s="35"/>
      <c r="O331" s="50"/>
      <c r="P331">
        <v>317</v>
      </c>
    </row>
    <row r="332" spans="1:16" hidden="1">
      <c r="A332" s="29">
        <f>IF(C332="","",SUBTOTAL(103,$C$7:C332))</f>
        <v>8</v>
      </c>
      <c r="B332" s="37" t="s">
        <v>293</v>
      </c>
      <c r="C332" s="31" t="s">
        <v>141</v>
      </c>
      <c r="D332" s="30" t="s">
        <v>4</v>
      </c>
      <c r="E332" s="31" t="s">
        <v>733</v>
      </c>
      <c r="F332" s="30" t="s">
        <v>439</v>
      </c>
      <c r="G332" s="30" t="s">
        <v>184</v>
      </c>
      <c r="H332" s="30" t="s">
        <v>1906</v>
      </c>
      <c r="I332" s="43">
        <v>2</v>
      </c>
      <c r="J332" s="46" t="s">
        <v>140</v>
      </c>
      <c r="K332" s="30">
        <v>37</v>
      </c>
      <c r="L332" s="109" t="s">
        <v>2481</v>
      </c>
      <c r="M332" s="196"/>
      <c r="N332" s="35"/>
      <c r="O332" s="50"/>
      <c r="P332">
        <v>318</v>
      </c>
    </row>
    <row r="333" spans="1:16" hidden="1">
      <c r="A333" s="29">
        <f>IF(C333="","",SUBTOTAL(103,$C$7:C333))</f>
        <v>8</v>
      </c>
      <c r="B333" s="37" t="s">
        <v>293</v>
      </c>
      <c r="C333" s="31" t="s">
        <v>141</v>
      </c>
      <c r="D333" s="30" t="s">
        <v>4</v>
      </c>
      <c r="E333" s="31" t="s">
        <v>733</v>
      </c>
      <c r="F333" s="30" t="s">
        <v>440</v>
      </c>
      <c r="G333" s="30" t="s">
        <v>185</v>
      </c>
      <c r="H333" s="30" t="s">
        <v>291</v>
      </c>
      <c r="I333" s="43">
        <v>1</v>
      </c>
      <c r="J333" s="46" t="s">
        <v>140</v>
      </c>
      <c r="K333" s="30">
        <v>106</v>
      </c>
      <c r="L333" s="109" t="s">
        <v>2481</v>
      </c>
      <c r="M333" s="196"/>
      <c r="N333" s="35"/>
      <c r="O333" s="50"/>
      <c r="P333">
        <v>319</v>
      </c>
    </row>
    <row r="334" spans="1:16" hidden="1">
      <c r="A334" s="29">
        <f>IF(C334="","",SUBTOTAL(103,$C$7:C334))</f>
        <v>8</v>
      </c>
      <c r="B334" s="37" t="s">
        <v>293</v>
      </c>
      <c r="C334" s="31" t="s">
        <v>141</v>
      </c>
      <c r="D334" s="37" t="s">
        <v>4</v>
      </c>
      <c r="E334" s="31" t="s">
        <v>733</v>
      </c>
      <c r="F334" s="30" t="s">
        <v>441</v>
      </c>
      <c r="G334" s="30" t="s">
        <v>186</v>
      </c>
      <c r="H334" s="30" t="s">
        <v>289</v>
      </c>
      <c r="I334" s="43">
        <v>1</v>
      </c>
      <c r="J334" s="46" t="s">
        <v>140</v>
      </c>
      <c r="K334" s="30">
        <v>64.5</v>
      </c>
      <c r="L334" s="109" t="s">
        <v>2481</v>
      </c>
      <c r="M334" s="43"/>
      <c r="N334" s="35"/>
      <c r="O334" s="50"/>
      <c r="P334">
        <v>320</v>
      </c>
    </row>
    <row r="335" spans="1:16" hidden="1">
      <c r="A335" s="29">
        <f>IF(C335="","",SUBTOTAL(103,$C$7:C335))</f>
        <v>8</v>
      </c>
      <c r="B335" s="37" t="s">
        <v>293</v>
      </c>
      <c r="C335" s="31" t="s">
        <v>141</v>
      </c>
      <c r="D335" s="30" t="s">
        <v>4</v>
      </c>
      <c r="E335" s="31" t="s">
        <v>733</v>
      </c>
      <c r="F335" s="30" t="s">
        <v>442</v>
      </c>
      <c r="G335" s="30" t="s">
        <v>187</v>
      </c>
      <c r="H335" s="30" t="s">
        <v>1918</v>
      </c>
      <c r="I335" s="43">
        <v>19</v>
      </c>
      <c r="J335" s="46" t="s">
        <v>140</v>
      </c>
      <c r="K335" s="30">
        <v>750</v>
      </c>
      <c r="L335" s="109" t="s">
        <v>2481</v>
      </c>
      <c r="M335" s="196"/>
      <c r="N335" s="35"/>
      <c r="O335" s="50"/>
      <c r="P335">
        <v>321</v>
      </c>
    </row>
    <row r="336" spans="1:16" hidden="1">
      <c r="A336" s="29">
        <f>IF(C336="","",SUBTOTAL(103,$C$7:C336))</f>
        <v>8</v>
      </c>
      <c r="B336" s="37" t="s">
        <v>293</v>
      </c>
      <c r="C336" s="31" t="s">
        <v>141</v>
      </c>
      <c r="D336" s="30" t="s">
        <v>16</v>
      </c>
      <c r="E336" s="31" t="s">
        <v>733</v>
      </c>
      <c r="F336" s="30" t="s">
        <v>443</v>
      </c>
      <c r="G336" s="30" t="s">
        <v>90</v>
      </c>
      <c r="H336" s="30" t="s">
        <v>1906</v>
      </c>
      <c r="I336" s="43">
        <v>1</v>
      </c>
      <c r="J336" s="46" t="s">
        <v>140</v>
      </c>
      <c r="K336" s="30">
        <v>250</v>
      </c>
      <c r="L336" s="109" t="s">
        <v>2481</v>
      </c>
      <c r="M336" s="196"/>
      <c r="N336" s="35"/>
      <c r="O336" s="50"/>
      <c r="P336">
        <v>322</v>
      </c>
    </row>
    <row r="337" spans="1:16" hidden="1">
      <c r="A337" s="29">
        <f>IF(C337="","",SUBTOTAL(103,$C$7:C337))</f>
        <v>8</v>
      </c>
      <c r="B337" s="37" t="s">
        <v>293</v>
      </c>
      <c r="C337" s="31" t="s">
        <v>141</v>
      </c>
      <c r="D337" s="30" t="s">
        <v>16</v>
      </c>
      <c r="E337" s="31" t="s">
        <v>733</v>
      </c>
      <c r="F337" s="30" t="s">
        <v>444</v>
      </c>
      <c r="G337" s="30" t="s">
        <v>91</v>
      </c>
      <c r="H337" s="30" t="s">
        <v>1906</v>
      </c>
      <c r="I337" s="43">
        <v>1</v>
      </c>
      <c r="J337" s="46" t="s">
        <v>140</v>
      </c>
      <c r="K337" s="30">
        <v>50</v>
      </c>
      <c r="L337" s="109" t="s">
        <v>2481</v>
      </c>
      <c r="M337" s="196"/>
      <c r="N337" s="35"/>
      <c r="O337" s="50"/>
      <c r="P337">
        <v>323</v>
      </c>
    </row>
    <row r="338" spans="1:16" hidden="1">
      <c r="A338" s="29">
        <f>IF(C338="","",SUBTOTAL(103,$C$7:C338))</f>
        <v>8</v>
      </c>
      <c r="B338" s="37" t="s">
        <v>293</v>
      </c>
      <c r="C338" s="31" t="s">
        <v>141</v>
      </c>
      <c r="D338" s="30" t="s">
        <v>16</v>
      </c>
      <c r="E338" s="31" t="s">
        <v>733</v>
      </c>
      <c r="F338" s="30" t="s">
        <v>445</v>
      </c>
      <c r="G338" s="30" t="s">
        <v>125</v>
      </c>
      <c r="H338" s="30" t="s">
        <v>1906</v>
      </c>
      <c r="I338" s="43">
        <v>1</v>
      </c>
      <c r="J338" s="46" t="s">
        <v>140</v>
      </c>
      <c r="K338" s="30">
        <v>10</v>
      </c>
      <c r="L338" s="109" t="s">
        <v>2481</v>
      </c>
      <c r="M338" s="196"/>
      <c r="N338" s="35"/>
      <c r="O338" s="50"/>
      <c r="P338">
        <v>324</v>
      </c>
    </row>
    <row r="339" spans="1:16" hidden="1">
      <c r="A339" s="29">
        <f>IF(C339="","",SUBTOTAL(103,$C$7:C339))</f>
        <v>8</v>
      </c>
      <c r="B339" s="37" t="s">
        <v>293</v>
      </c>
      <c r="C339" s="31" t="s">
        <v>141</v>
      </c>
      <c r="D339" s="30" t="s">
        <v>16</v>
      </c>
      <c r="E339" s="31" t="s">
        <v>733</v>
      </c>
      <c r="F339" s="30" t="s">
        <v>446</v>
      </c>
      <c r="G339" s="30" t="s">
        <v>125</v>
      </c>
      <c r="H339" s="30" t="s">
        <v>1906</v>
      </c>
      <c r="I339" s="43">
        <v>1</v>
      </c>
      <c r="J339" s="46" t="s">
        <v>140</v>
      </c>
      <c r="K339" s="30">
        <v>10</v>
      </c>
      <c r="L339" s="109" t="s">
        <v>2481</v>
      </c>
      <c r="M339" s="196"/>
      <c r="N339" s="35"/>
      <c r="O339" s="50"/>
      <c r="P339">
        <v>325</v>
      </c>
    </row>
    <row r="340" spans="1:16" hidden="1">
      <c r="A340" s="29">
        <f>IF(C340="","",SUBTOTAL(103,$C$7:C340))</f>
        <v>8</v>
      </c>
      <c r="B340" s="37" t="s">
        <v>293</v>
      </c>
      <c r="C340" s="31" t="s">
        <v>141</v>
      </c>
      <c r="D340" s="30" t="s">
        <v>16</v>
      </c>
      <c r="E340" s="31" t="s">
        <v>733</v>
      </c>
      <c r="F340" s="30" t="s">
        <v>447</v>
      </c>
      <c r="G340" s="30" t="s">
        <v>92</v>
      </c>
      <c r="H340" s="30" t="s">
        <v>289</v>
      </c>
      <c r="I340" s="43">
        <v>1</v>
      </c>
      <c r="J340" s="46" t="s">
        <v>140</v>
      </c>
      <c r="K340" s="30">
        <v>89</v>
      </c>
      <c r="L340" s="109" t="s">
        <v>2481</v>
      </c>
      <c r="M340" s="196"/>
      <c r="N340" s="35"/>
      <c r="O340" s="50"/>
      <c r="P340">
        <v>326</v>
      </c>
    </row>
    <row r="341" spans="1:16" hidden="1">
      <c r="A341" s="29">
        <f>IF(C341="","",SUBTOTAL(103,$C$7:C341))</f>
        <v>8</v>
      </c>
      <c r="B341" s="37" t="s">
        <v>293</v>
      </c>
      <c r="C341" s="31" t="s">
        <v>141</v>
      </c>
      <c r="D341" s="30" t="s">
        <v>16</v>
      </c>
      <c r="E341" s="31" t="s">
        <v>733</v>
      </c>
      <c r="F341" s="30" t="s">
        <v>448</v>
      </c>
      <c r="G341" s="30" t="s">
        <v>97</v>
      </c>
      <c r="H341" s="30" t="s">
        <v>289</v>
      </c>
      <c r="I341" s="43">
        <v>1</v>
      </c>
      <c r="J341" s="46" t="s">
        <v>140</v>
      </c>
      <c r="K341" s="30">
        <v>140</v>
      </c>
      <c r="L341" s="109" t="s">
        <v>2481</v>
      </c>
      <c r="M341" s="196"/>
      <c r="N341" s="35"/>
      <c r="O341" s="50"/>
      <c r="P341">
        <v>327</v>
      </c>
    </row>
    <row r="342" spans="1:16" hidden="1">
      <c r="A342" s="29">
        <f>IF(C342="","",SUBTOTAL(103,$C$7:C342))</f>
        <v>8</v>
      </c>
      <c r="B342" s="37" t="s">
        <v>293</v>
      </c>
      <c r="C342" s="31" t="s">
        <v>141</v>
      </c>
      <c r="D342" s="30" t="s">
        <v>16</v>
      </c>
      <c r="E342" s="31" t="s">
        <v>733</v>
      </c>
      <c r="F342" s="30" t="s">
        <v>449</v>
      </c>
      <c r="G342" s="30" t="s">
        <v>188</v>
      </c>
      <c r="H342" s="30" t="s">
        <v>289</v>
      </c>
      <c r="I342" s="43">
        <v>1</v>
      </c>
      <c r="J342" s="46" t="s">
        <v>140</v>
      </c>
      <c r="K342" s="30">
        <v>0</v>
      </c>
      <c r="L342" s="109" t="s">
        <v>2481</v>
      </c>
      <c r="M342" s="196"/>
      <c r="N342" s="35"/>
      <c r="O342" s="50"/>
      <c r="P342">
        <v>328</v>
      </c>
    </row>
    <row r="343" spans="1:16" hidden="1">
      <c r="A343" s="29">
        <f>IF(C343="","",SUBTOTAL(103,$C$7:C343))</f>
        <v>8</v>
      </c>
      <c r="B343" s="37" t="s">
        <v>293</v>
      </c>
      <c r="C343" s="31" t="s">
        <v>141</v>
      </c>
      <c r="D343" s="30" t="s">
        <v>16</v>
      </c>
      <c r="E343" s="31" t="s">
        <v>733</v>
      </c>
      <c r="F343" s="30" t="s">
        <v>450</v>
      </c>
      <c r="G343" s="30" t="s">
        <v>189</v>
      </c>
      <c r="H343" s="30" t="s">
        <v>289</v>
      </c>
      <c r="I343" s="43">
        <v>1</v>
      </c>
      <c r="J343" s="46" t="s">
        <v>140</v>
      </c>
      <c r="K343" s="30">
        <v>70</v>
      </c>
      <c r="L343" s="109" t="s">
        <v>2481</v>
      </c>
      <c r="M343" s="196"/>
      <c r="N343" s="35"/>
      <c r="O343" s="50"/>
      <c r="P343">
        <v>329</v>
      </c>
    </row>
    <row r="344" spans="1:16" hidden="1">
      <c r="A344" s="29">
        <f>IF(C344="","",SUBTOTAL(103,$C$7:C344))</f>
        <v>8</v>
      </c>
      <c r="B344" s="37" t="s">
        <v>293</v>
      </c>
      <c r="C344" s="31" t="s">
        <v>141</v>
      </c>
      <c r="D344" s="30" t="s">
        <v>16</v>
      </c>
      <c r="E344" s="31" t="s">
        <v>733</v>
      </c>
      <c r="F344" s="30" t="s">
        <v>451</v>
      </c>
      <c r="G344" s="30" t="s">
        <v>126</v>
      </c>
      <c r="H344" s="30" t="s">
        <v>289</v>
      </c>
      <c r="I344" s="43">
        <v>1</v>
      </c>
      <c r="J344" s="46" t="s">
        <v>140</v>
      </c>
      <c r="K344" s="30">
        <v>60</v>
      </c>
      <c r="L344" s="109" t="s">
        <v>2481</v>
      </c>
      <c r="M344" s="196"/>
      <c r="N344" s="35"/>
      <c r="O344" s="50"/>
      <c r="P344">
        <v>330</v>
      </c>
    </row>
    <row r="345" spans="1:16" hidden="1">
      <c r="A345" s="29">
        <f>IF(C345="","",SUBTOTAL(103,$C$7:C345))</f>
        <v>8</v>
      </c>
      <c r="B345" s="37" t="s">
        <v>293</v>
      </c>
      <c r="C345" s="31" t="s">
        <v>141</v>
      </c>
      <c r="D345" s="30" t="s">
        <v>16</v>
      </c>
      <c r="E345" s="31" t="s">
        <v>733</v>
      </c>
      <c r="F345" s="30" t="s">
        <v>452</v>
      </c>
      <c r="G345" s="30" t="s">
        <v>100</v>
      </c>
      <c r="H345" s="30" t="s">
        <v>289</v>
      </c>
      <c r="I345" s="43">
        <v>1</v>
      </c>
      <c r="J345" s="46" t="s">
        <v>140</v>
      </c>
      <c r="K345" s="30">
        <v>148</v>
      </c>
      <c r="L345" s="109" t="s">
        <v>2481</v>
      </c>
      <c r="M345" s="196"/>
      <c r="N345" s="35"/>
      <c r="O345" s="50"/>
      <c r="P345">
        <v>331</v>
      </c>
    </row>
    <row r="346" spans="1:16" hidden="1">
      <c r="A346" s="29">
        <f>IF(C346="","",SUBTOTAL(103,$C$7:C346))</f>
        <v>8</v>
      </c>
      <c r="B346" s="37" t="s">
        <v>293</v>
      </c>
      <c r="C346" s="31" t="s">
        <v>141</v>
      </c>
      <c r="D346" s="30" t="s">
        <v>16</v>
      </c>
      <c r="E346" s="31" t="s">
        <v>733</v>
      </c>
      <c r="F346" s="30" t="s">
        <v>453</v>
      </c>
      <c r="G346" s="30" t="s">
        <v>134</v>
      </c>
      <c r="H346" s="30" t="s">
        <v>289</v>
      </c>
      <c r="I346" s="43">
        <v>1</v>
      </c>
      <c r="J346" s="46" t="s">
        <v>140</v>
      </c>
      <c r="K346" s="30">
        <v>10</v>
      </c>
      <c r="L346" s="109" t="s">
        <v>2481</v>
      </c>
      <c r="M346" s="196"/>
      <c r="N346" s="35"/>
      <c r="O346" s="50"/>
      <c r="P346">
        <v>332</v>
      </c>
    </row>
    <row r="347" spans="1:16" hidden="1">
      <c r="A347" s="29">
        <f>IF(C347="","",SUBTOTAL(103,$C$7:C347))</f>
        <v>8</v>
      </c>
      <c r="B347" s="37" t="s">
        <v>293</v>
      </c>
      <c r="C347" s="31" t="s">
        <v>141</v>
      </c>
      <c r="D347" s="30" t="s">
        <v>16</v>
      </c>
      <c r="E347" s="31" t="s">
        <v>733</v>
      </c>
      <c r="F347" s="30" t="s">
        <v>454</v>
      </c>
      <c r="G347" s="30" t="s">
        <v>92</v>
      </c>
      <c r="H347" s="30" t="s">
        <v>2161</v>
      </c>
      <c r="I347" s="43">
        <v>1</v>
      </c>
      <c r="J347" s="46" t="s">
        <v>140</v>
      </c>
      <c r="K347" s="30">
        <v>200</v>
      </c>
      <c r="L347" s="109" t="s">
        <v>2481</v>
      </c>
      <c r="M347" s="196"/>
      <c r="N347" s="35"/>
      <c r="O347" s="50"/>
      <c r="P347">
        <v>333</v>
      </c>
    </row>
    <row r="348" spans="1:16" hidden="1">
      <c r="A348" s="29">
        <f>IF(C348="","",SUBTOTAL(103,$C$7:C348))</f>
        <v>8</v>
      </c>
      <c r="B348" s="37" t="s">
        <v>293</v>
      </c>
      <c r="C348" s="31" t="s">
        <v>141</v>
      </c>
      <c r="D348" s="30" t="s">
        <v>16</v>
      </c>
      <c r="E348" s="31" t="s">
        <v>733</v>
      </c>
      <c r="F348" s="30" t="s">
        <v>455</v>
      </c>
      <c r="G348" s="30" t="s">
        <v>94</v>
      </c>
      <c r="H348" s="30" t="s">
        <v>292</v>
      </c>
      <c r="I348" s="43">
        <v>1</v>
      </c>
      <c r="J348" s="46" t="s">
        <v>140</v>
      </c>
      <c r="K348" s="30">
        <v>10</v>
      </c>
      <c r="L348" s="109" t="s">
        <v>2481</v>
      </c>
      <c r="M348" s="196"/>
      <c r="N348" s="35"/>
      <c r="O348" s="50"/>
      <c r="P348">
        <v>334</v>
      </c>
    </row>
    <row r="349" spans="1:16" hidden="1">
      <c r="A349" s="29">
        <f>IF(C349="","",SUBTOTAL(103,$C$7:C349))</f>
        <v>8</v>
      </c>
      <c r="B349" s="37" t="s">
        <v>293</v>
      </c>
      <c r="C349" s="31" t="s">
        <v>141</v>
      </c>
      <c r="D349" s="30" t="s">
        <v>16</v>
      </c>
      <c r="E349" s="31" t="s">
        <v>733</v>
      </c>
      <c r="F349" s="30" t="s">
        <v>456</v>
      </c>
      <c r="G349" s="30" t="s">
        <v>95</v>
      </c>
      <c r="H349" s="30" t="s">
        <v>292</v>
      </c>
      <c r="I349" s="43">
        <v>1</v>
      </c>
      <c r="J349" s="46" t="s">
        <v>140</v>
      </c>
      <c r="K349" s="30">
        <v>10</v>
      </c>
      <c r="L349" s="109" t="s">
        <v>2481</v>
      </c>
      <c r="M349" s="196"/>
      <c r="N349" s="35"/>
      <c r="O349" s="50"/>
      <c r="P349">
        <v>335</v>
      </c>
    </row>
    <row r="350" spans="1:16" hidden="1">
      <c r="A350" s="29">
        <f>IF(C350="","",SUBTOTAL(103,$C$7:C350))</f>
        <v>8</v>
      </c>
      <c r="B350" s="37" t="s">
        <v>293</v>
      </c>
      <c r="C350" s="31" t="s">
        <v>141</v>
      </c>
      <c r="D350" s="30" t="s">
        <v>16</v>
      </c>
      <c r="E350" s="31" t="s">
        <v>733</v>
      </c>
      <c r="F350" s="30" t="s">
        <v>457</v>
      </c>
      <c r="G350" s="30" t="s">
        <v>190</v>
      </c>
      <c r="H350" s="30" t="s">
        <v>292</v>
      </c>
      <c r="I350" s="43">
        <v>1</v>
      </c>
      <c r="J350" s="46" t="s">
        <v>140</v>
      </c>
      <c r="K350" s="30">
        <v>10</v>
      </c>
      <c r="L350" s="109" t="s">
        <v>2481</v>
      </c>
      <c r="M350" s="196"/>
      <c r="N350" s="35"/>
      <c r="O350" s="50"/>
      <c r="P350">
        <v>336</v>
      </c>
    </row>
    <row r="351" spans="1:16" hidden="1">
      <c r="A351" s="29">
        <f>IF(C351="","",SUBTOTAL(103,$C$7:C351))</f>
        <v>8</v>
      </c>
      <c r="B351" s="37" t="s">
        <v>293</v>
      </c>
      <c r="C351" s="31" t="s">
        <v>141</v>
      </c>
      <c r="D351" s="30" t="s">
        <v>16</v>
      </c>
      <c r="E351" s="31" t="s">
        <v>733</v>
      </c>
      <c r="F351" s="30" t="s">
        <v>362</v>
      </c>
      <c r="G351" s="30" t="s">
        <v>93</v>
      </c>
      <c r="H351" s="30" t="s">
        <v>1908</v>
      </c>
      <c r="I351" s="43">
        <v>1</v>
      </c>
      <c r="J351" s="46" t="s">
        <v>140</v>
      </c>
      <c r="K351" s="30">
        <v>6</v>
      </c>
      <c r="L351" s="109" t="s">
        <v>2481</v>
      </c>
      <c r="M351" s="196"/>
      <c r="N351" s="35"/>
      <c r="O351" s="50"/>
      <c r="P351">
        <v>337</v>
      </c>
    </row>
    <row r="352" spans="1:16" hidden="1">
      <c r="A352" s="29">
        <f>IF(C352="","",SUBTOTAL(103,$C$7:C352))</f>
        <v>8</v>
      </c>
      <c r="B352" s="37" t="s">
        <v>293</v>
      </c>
      <c r="C352" s="31" t="s">
        <v>141</v>
      </c>
      <c r="D352" s="30" t="s">
        <v>16</v>
      </c>
      <c r="E352" s="31" t="s">
        <v>733</v>
      </c>
      <c r="F352" s="30" t="s">
        <v>363</v>
      </c>
      <c r="G352" s="30" t="s">
        <v>94</v>
      </c>
      <c r="H352" s="30" t="s">
        <v>1908</v>
      </c>
      <c r="I352" s="43">
        <v>1</v>
      </c>
      <c r="J352" s="46" t="s">
        <v>140</v>
      </c>
      <c r="K352" s="30">
        <v>5.2</v>
      </c>
      <c r="L352" s="109" t="s">
        <v>2481</v>
      </c>
      <c r="M352" s="196"/>
      <c r="N352" s="35"/>
      <c r="O352" s="50"/>
      <c r="P352">
        <v>338</v>
      </c>
    </row>
    <row r="353" spans="1:16" hidden="1">
      <c r="A353" s="29">
        <f>IF(C353="","",SUBTOTAL(103,$C$7:C353))</f>
        <v>8</v>
      </c>
      <c r="B353" s="37" t="s">
        <v>293</v>
      </c>
      <c r="C353" s="31" t="s">
        <v>141</v>
      </c>
      <c r="D353" s="30" t="s">
        <v>16</v>
      </c>
      <c r="E353" s="31" t="s">
        <v>733</v>
      </c>
      <c r="F353" s="30" t="s">
        <v>364</v>
      </c>
      <c r="G353" s="30" t="s">
        <v>95</v>
      </c>
      <c r="H353" s="30" t="s">
        <v>1908</v>
      </c>
      <c r="I353" s="43">
        <v>1</v>
      </c>
      <c r="J353" s="46" t="s">
        <v>140</v>
      </c>
      <c r="K353" s="30">
        <v>1.6</v>
      </c>
      <c r="L353" s="109" t="s">
        <v>2481</v>
      </c>
      <c r="M353" s="196"/>
      <c r="N353" s="35"/>
      <c r="O353" s="50"/>
      <c r="P353">
        <v>339</v>
      </c>
    </row>
    <row r="354" spans="1:16" hidden="1">
      <c r="A354" s="29">
        <f>IF(C354="","",SUBTOTAL(103,$C$7:C354))</f>
        <v>8</v>
      </c>
      <c r="B354" s="37" t="s">
        <v>293</v>
      </c>
      <c r="C354" s="31" t="s">
        <v>141</v>
      </c>
      <c r="D354" s="30" t="s">
        <v>16</v>
      </c>
      <c r="E354" s="31" t="s">
        <v>733</v>
      </c>
      <c r="F354" s="30" t="s">
        <v>365</v>
      </c>
      <c r="G354" s="30" t="s">
        <v>96</v>
      </c>
      <c r="H354" s="30" t="s">
        <v>1908</v>
      </c>
      <c r="I354" s="43">
        <v>1</v>
      </c>
      <c r="J354" s="46" t="s">
        <v>140</v>
      </c>
      <c r="K354" s="30">
        <v>1.2</v>
      </c>
      <c r="L354" s="109" t="s">
        <v>2481</v>
      </c>
      <c r="M354" s="196"/>
      <c r="N354" s="35"/>
      <c r="O354" s="50"/>
      <c r="P354">
        <v>340</v>
      </c>
    </row>
    <row r="355" spans="1:16" hidden="1">
      <c r="A355" s="29">
        <f>IF(C355="","",SUBTOTAL(103,$C$7:C355))</f>
        <v>8</v>
      </c>
      <c r="B355" s="37" t="s">
        <v>293</v>
      </c>
      <c r="C355" s="31" t="s">
        <v>141</v>
      </c>
      <c r="D355" s="30" t="s">
        <v>16</v>
      </c>
      <c r="E355" s="31" t="s">
        <v>733</v>
      </c>
      <c r="F355" s="30" t="s">
        <v>366</v>
      </c>
      <c r="G355" s="30" t="s">
        <v>94</v>
      </c>
      <c r="H355" s="30" t="s">
        <v>1908</v>
      </c>
      <c r="I355" s="43">
        <v>1</v>
      </c>
      <c r="J355" s="46" t="s">
        <v>140</v>
      </c>
      <c r="K355" s="30">
        <v>1.2</v>
      </c>
      <c r="L355" s="109" t="s">
        <v>2481</v>
      </c>
      <c r="M355" s="196"/>
      <c r="N355" s="35"/>
      <c r="O355" s="50"/>
      <c r="P355">
        <v>341</v>
      </c>
    </row>
    <row r="356" spans="1:16" hidden="1">
      <c r="A356" s="29">
        <f>IF(C356="","",SUBTOTAL(103,$C$7:C356))</f>
        <v>8</v>
      </c>
      <c r="B356" s="37" t="s">
        <v>293</v>
      </c>
      <c r="C356" s="31" t="s">
        <v>141</v>
      </c>
      <c r="D356" s="30" t="s">
        <v>16</v>
      </c>
      <c r="E356" s="31" t="s">
        <v>733</v>
      </c>
      <c r="F356" s="30" t="s">
        <v>367</v>
      </c>
      <c r="G356" s="30" t="s">
        <v>97</v>
      </c>
      <c r="H356" s="30" t="s">
        <v>1908</v>
      </c>
      <c r="I356" s="43">
        <v>1</v>
      </c>
      <c r="J356" s="46" t="s">
        <v>140</v>
      </c>
      <c r="K356" s="30">
        <v>8.8000000000000007</v>
      </c>
      <c r="L356" s="109" t="s">
        <v>2481</v>
      </c>
      <c r="M356" s="196"/>
      <c r="N356" s="35"/>
      <c r="O356" s="50"/>
      <c r="P356">
        <v>342</v>
      </c>
    </row>
    <row r="357" spans="1:16" hidden="1">
      <c r="A357" s="29">
        <f>IF(C357="","",SUBTOTAL(103,$C$7:C357))</f>
        <v>8</v>
      </c>
      <c r="B357" s="37" t="s">
        <v>293</v>
      </c>
      <c r="C357" s="31" t="s">
        <v>141</v>
      </c>
      <c r="D357" s="30" t="s">
        <v>16</v>
      </c>
      <c r="E357" s="31" t="s">
        <v>733</v>
      </c>
      <c r="F357" s="30" t="s">
        <v>368</v>
      </c>
      <c r="G357" s="30" t="s">
        <v>98</v>
      </c>
      <c r="H357" s="30" t="s">
        <v>1908</v>
      </c>
      <c r="I357" s="43">
        <v>1</v>
      </c>
      <c r="J357" s="46" t="s">
        <v>140</v>
      </c>
      <c r="K357" s="30">
        <v>3.2</v>
      </c>
      <c r="L357" s="109" t="s">
        <v>2481</v>
      </c>
      <c r="M357" s="196"/>
      <c r="N357" s="35"/>
      <c r="O357" s="50"/>
      <c r="P357">
        <v>343</v>
      </c>
    </row>
    <row r="358" spans="1:16" hidden="1">
      <c r="A358" s="29">
        <f>IF(C358="","",SUBTOTAL(103,$C$7:C358))</f>
        <v>8</v>
      </c>
      <c r="B358" s="37" t="s">
        <v>293</v>
      </c>
      <c r="C358" s="31" t="s">
        <v>141</v>
      </c>
      <c r="D358" s="30" t="s">
        <v>16</v>
      </c>
      <c r="E358" s="31" t="s">
        <v>733</v>
      </c>
      <c r="F358" s="30" t="s">
        <v>367</v>
      </c>
      <c r="G358" s="30" t="s">
        <v>97</v>
      </c>
      <c r="H358" s="30" t="s">
        <v>1908</v>
      </c>
      <c r="I358" s="43">
        <v>1</v>
      </c>
      <c r="J358" s="46" t="s">
        <v>140</v>
      </c>
      <c r="K358" s="30">
        <v>4.8</v>
      </c>
      <c r="L358" s="109" t="s">
        <v>2481</v>
      </c>
      <c r="M358" s="196"/>
      <c r="N358" s="35"/>
      <c r="O358" s="50"/>
      <c r="P358">
        <v>344</v>
      </c>
    </row>
    <row r="359" spans="1:16" hidden="1">
      <c r="A359" s="29">
        <f>IF(C359="","",SUBTOTAL(103,$C$7:C359))</f>
        <v>8</v>
      </c>
      <c r="B359" s="37" t="s">
        <v>293</v>
      </c>
      <c r="C359" s="31" t="s">
        <v>141</v>
      </c>
      <c r="D359" s="30" t="s">
        <v>16</v>
      </c>
      <c r="E359" s="31" t="s">
        <v>733</v>
      </c>
      <c r="F359" s="30" t="s">
        <v>369</v>
      </c>
      <c r="G359" s="30" t="s">
        <v>99</v>
      </c>
      <c r="H359" s="30" t="s">
        <v>1908</v>
      </c>
      <c r="I359" s="43">
        <v>1</v>
      </c>
      <c r="J359" s="46" t="s">
        <v>140</v>
      </c>
      <c r="K359" s="30">
        <v>3.6</v>
      </c>
      <c r="L359" s="109" t="s">
        <v>2481</v>
      </c>
      <c r="M359" s="196"/>
      <c r="N359" s="35"/>
      <c r="O359" s="50"/>
      <c r="P359">
        <v>345</v>
      </c>
    </row>
    <row r="360" spans="1:16" hidden="1">
      <c r="A360" s="29">
        <f>IF(C360="","",SUBTOTAL(103,$C$7:C360))</f>
        <v>8</v>
      </c>
      <c r="B360" s="37" t="s">
        <v>293</v>
      </c>
      <c r="C360" s="31" t="s">
        <v>141</v>
      </c>
      <c r="D360" s="30" t="s">
        <v>16</v>
      </c>
      <c r="E360" s="31" t="s">
        <v>733</v>
      </c>
      <c r="F360" s="30" t="s">
        <v>370</v>
      </c>
      <c r="G360" s="30" t="s">
        <v>98</v>
      </c>
      <c r="H360" s="30" t="s">
        <v>1908</v>
      </c>
      <c r="I360" s="43">
        <v>1</v>
      </c>
      <c r="J360" s="46" t="s">
        <v>140</v>
      </c>
      <c r="K360" s="30">
        <v>10.4</v>
      </c>
      <c r="L360" s="109" t="s">
        <v>2481</v>
      </c>
      <c r="M360" s="196"/>
      <c r="N360" s="35"/>
      <c r="O360" s="50"/>
      <c r="P360">
        <v>346</v>
      </c>
    </row>
    <row r="361" spans="1:16" hidden="1">
      <c r="A361" s="29">
        <f>IF(C361="","",SUBTOTAL(103,$C$7:C361))</f>
        <v>8</v>
      </c>
      <c r="B361" s="37" t="s">
        <v>293</v>
      </c>
      <c r="C361" s="31" t="s">
        <v>141</v>
      </c>
      <c r="D361" s="30" t="s">
        <v>16</v>
      </c>
      <c r="E361" s="31" t="s">
        <v>733</v>
      </c>
      <c r="F361" s="30" t="s">
        <v>371</v>
      </c>
      <c r="G361" s="30" t="s">
        <v>98</v>
      </c>
      <c r="H361" s="30" t="s">
        <v>1908</v>
      </c>
      <c r="I361" s="43">
        <v>1</v>
      </c>
      <c r="J361" s="46" t="s">
        <v>140</v>
      </c>
      <c r="K361" s="30">
        <v>2.4</v>
      </c>
      <c r="L361" s="109" t="s">
        <v>2481</v>
      </c>
      <c r="M361" s="196"/>
      <c r="N361" s="35"/>
      <c r="O361" s="50"/>
      <c r="P361">
        <v>347</v>
      </c>
    </row>
    <row r="362" spans="1:16" hidden="1">
      <c r="A362" s="29">
        <f>IF(C362="","",SUBTOTAL(103,$C$7:C362))</f>
        <v>8</v>
      </c>
      <c r="B362" s="37" t="s">
        <v>293</v>
      </c>
      <c r="C362" s="31" t="s">
        <v>141</v>
      </c>
      <c r="D362" s="30" t="s">
        <v>16</v>
      </c>
      <c r="E362" s="31" t="s">
        <v>733</v>
      </c>
      <c r="F362" s="30" t="s">
        <v>372</v>
      </c>
      <c r="G362" s="30" t="s">
        <v>98</v>
      </c>
      <c r="H362" s="30" t="s">
        <v>1908</v>
      </c>
      <c r="I362" s="43">
        <v>1</v>
      </c>
      <c r="J362" s="46" t="s">
        <v>140</v>
      </c>
      <c r="K362" s="30">
        <v>1.6</v>
      </c>
      <c r="L362" s="109" t="s">
        <v>2481</v>
      </c>
      <c r="M362" s="196"/>
      <c r="N362" s="35"/>
      <c r="O362" s="50"/>
      <c r="P362">
        <v>348</v>
      </c>
    </row>
    <row r="363" spans="1:16" hidden="1">
      <c r="A363" s="29">
        <f>IF(C363="","",SUBTOTAL(103,$C$7:C363))</f>
        <v>8</v>
      </c>
      <c r="B363" s="37" t="s">
        <v>293</v>
      </c>
      <c r="C363" s="31" t="s">
        <v>141</v>
      </c>
      <c r="D363" s="30" t="s">
        <v>16</v>
      </c>
      <c r="E363" s="31" t="s">
        <v>733</v>
      </c>
      <c r="F363" s="30" t="s">
        <v>373</v>
      </c>
      <c r="G363" s="30" t="s">
        <v>98</v>
      </c>
      <c r="H363" s="30" t="s">
        <v>1908</v>
      </c>
      <c r="I363" s="43">
        <v>1</v>
      </c>
      <c r="J363" s="46" t="s">
        <v>140</v>
      </c>
      <c r="K363" s="30">
        <v>4</v>
      </c>
      <c r="L363" s="109" t="s">
        <v>2481</v>
      </c>
      <c r="M363" s="196"/>
      <c r="N363" s="35"/>
      <c r="O363" s="50"/>
      <c r="P363">
        <v>349</v>
      </c>
    </row>
    <row r="364" spans="1:16" hidden="1">
      <c r="A364" s="29">
        <f>IF(C364="","",SUBTOTAL(103,$C$7:C364))</f>
        <v>8</v>
      </c>
      <c r="B364" s="37" t="s">
        <v>293</v>
      </c>
      <c r="C364" s="31" t="s">
        <v>141</v>
      </c>
      <c r="D364" s="30" t="s">
        <v>16</v>
      </c>
      <c r="E364" s="31" t="s">
        <v>733</v>
      </c>
      <c r="F364" s="30" t="s">
        <v>374</v>
      </c>
      <c r="G364" s="30" t="s">
        <v>98</v>
      </c>
      <c r="H364" s="30" t="s">
        <v>1908</v>
      </c>
      <c r="I364" s="43">
        <v>1</v>
      </c>
      <c r="J364" s="46" t="s">
        <v>140</v>
      </c>
      <c r="K364" s="30">
        <v>6</v>
      </c>
      <c r="L364" s="109" t="s">
        <v>2481</v>
      </c>
      <c r="M364" s="196"/>
      <c r="N364" s="35"/>
      <c r="O364" s="50"/>
      <c r="P364">
        <v>350</v>
      </c>
    </row>
    <row r="365" spans="1:16" hidden="1">
      <c r="A365" s="29">
        <f>IF(C365="","",SUBTOTAL(103,$C$7:C365))</f>
        <v>8</v>
      </c>
      <c r="B365" s="37" t="s">
        <v>293</v>
      </c>
      <c r="C365" s="31" t="s">
        <v>141</v>
      </c>
      <c r="D365" s="30" t="s">
        <v>16</v>
      </c>
      <c r="E365" s="31" t="s">
        <v>733</v>
      </c>
      <c r="F365" s="30" t="s">
        <v>375</v>
      </c>
      <c r="G365" s="30" t="s">
        <v>98</v>
      </c>
      <c r="H365" s="30" t="s">
        <v>1908</v>
      </c>
      <c r="I365" s="43">
        <v>1</v>
      </c>
      <c r="J365" s="46" t="s">
        <v>140</v>
      </c>
      <c r="K365" s="30">
        <v>4.8</v>
      </c>
      <c r="L365" s="109" t="s">
        <v>2481</v>
      </c>
      <c r="M365" s="196"/>
      <c r="N365" s="35"/>
      <c r="O365" s="50"/>
      <c r="P365">
        <v>351</v>
      </c>
    </row>
    <row r="366" spans="1:16" hidden="1">
      <c r="A366" s="29">
        <f>IF(C366="","",SUBTOTAL(103,$C$7:C366))</f>
        <v>8</v>
      </c>
      <c r="B366" s="37" t="s">
        <v>293</v>
      </c>
      <c r="C366" s="31" t="s">
        <v>141</v>
      </c>
      <c r="D366" s="30" t="s">
        <v>16</v>
      </c>
      <c r="E366" s="31" t="s">
        <v>733</v>
      </c>
      <c r="F366" s="30" t="s">
        <v>376</v>
      </c>
      <c r="G366" s="30" t="s">
        <v>99</v>
      </c>
      <c r="H366" s="30" t="s">
        <v>1908</v>
      </c>
      <c r="I366" s="43">
        <v>1</v>
      </c>
      <c r="J366" s="46" t="s">
        <v>140</v>
      </c>
      <c r="K366" s="30">
        <v>14.8</v>
      </c>
      <c r="L366" s="109" t="s">
        <v>2481</v>
      </c>
      <c r="M366" s="196"/>
      <c r="N366" s="35"/>
      <c r="O366" s="50"/>
      <c r="P366">
        <v>352</v>
      </c>
    </row>
    <row r="367" spans="1:16" hidden="1">
      <c r="A367" s="29">
        <f>IF(C367="","",SUBTOTAL(103,$C$7:C367))</f>
        <v>8</v>
      </c>
      <c r="B367" s="37" t="s">
        <v>293</v>
      </c>
      <c r="C367" s="31" t="s">
        <v>141</v>
      </c>
      <c r="D367" s="30" t="s">
        <v>16</v>
      </c>
      <c r="E367" s="31" t="s">
        <v>733</v>
      </c>
      <c r="F367" s="30" t="s">
        <v>377</v>
      </c>
      <c r="G367" s="30" t="s">
        <v>100</v>
      </c>
      <c r="H367" s="30" t="s">
        <v>1908</v>
      </c>
      <c r="I367" s="43">
        <v>2</v>
      </c>
      <c r="J367" s="46" t="s">
        <v>140</v>
      </c>
      <c r="K367" s="30">
        <v>0.6</v>
      </c>
      <c r="L367" s="109" t="s">
        <v>2481</v>
      </c>
      <c r="M367" s="196"/>
      <c r="N367" s="35"/>
      <c r="O367" s="50"/>
      <c r="P367">
        <v>353</v>
      </c>
    </row>
    <row r="368" spans="1:16" hidden="1">
      <c r="A368" s="29">
        <f>IF(C368="","",SUBTOTAL(103,$C$7:C368))</f>
        <v>8</v>
      </c>
      <c r="B368" s="37" t="s">
        <v>293</v>
      </c>
      <c r="C368" s="31" t="s">
        <v>141</v>
      </c>
      <c r="D368" s="30" t="s">
        <v>16</v>
      </c>
      <c r="E368" s="31" t="s">
        <v>733</v>
      </c>
      <c r="F368" s="30" t="s">
        <v>458</v>
      </c>
      <c r="G368" s="30" t="s">
        <v>124</v>
      </c>
      <c r="H368" s="30" t="s">
        <v>1906</v>
      </c>
      <c r="I368" s="43">
        <v>1</v>
      </c>
      <c r="J368" s="46" t="s">
        <v>140</v>
      </c>
      <c r="K368" s="30">
        <v>160</v>
      </c>
      <c r="L368" s="109" t="s">
        <v>2481</v>
      </c>
      <c r="M368" s="196"/>
      <c r="N368" s="35"/>
      <c r="O368" s="50"/>
      <c r="P368">
        <v>354</v>
      </c>
    </row>
    <row r="369" spans="1:16" hidden="1">
      <c r="A369" s="29">
        <f>IF(C369="","",SUBTOTAL(103,$C$7:C369))</f>
        <v>8</v>
      </c>
      <c r="B369" s="37" t="s">
        <v>293</v>
      </c>
      <c r="C369" s="31" t="s">
        <v>141</v>
      </c>
      <c r="D369" s="30" t="s">
        <v>16</v>
      </c>
      <c r="E369" s="31" t="s">
        <v>733</v>
      </c>
      <c r="F369" s="30" t="s">
        <v>459</v>
      </c>
      <c r="G369" s="30" t="s">
        <v>135</v>
      </c>
      <c r="H369" s="30" t="s">
        <v>1906</v>
      </c>
      <c r="I369" s="43">
        <v>1</v>
      </c>
      <c r="J369" s="46" t="s">
        <v>140</v>
      </c>
      <c r="K369" s="30">
        <v>39</v>
      </c>
      <c r="L369" s="109" t="s">
        <v>2481</v>
      </c>
      <c r="M369" s="196"/>
      <c r="N369" s="35"/>
      <c r="O369" s="50"/>
      <c r="P369">
        <v>355</v>
      </c>
    </row>
    <row r="370" spans="1:16" hidden="1">
      <c r="A370" s="29">
        <f>IF(C370="","",SUBTOTAL(103,$C$7:C370))</f>
        <v>8</v>
      </c>
      <c r="B370" s="37" t="s">
        <v>293</v>
      </c>
      <c r="C370" s="31" t="s">
        <v>141</v>
      </c>
      <c r="D370" s="30" t="s">
        <v>16</v>
      </c>
      <c r="E370" s="31" t="s">
        <v>733</v>
      </c>
      <c r="F370" s="30" t="s">
        <v>460</v>
      </c>
      <c r="G370" s="30" t="s">
        <v>135</v>
      </c>
      <c r="H370" s="30" t="s">
        <v>1906</v>
      </c>
      <c r="I370" s="43">
        <v>1</v>
      </c>
      <c r="J370" s="46" t="s">
        <v>140</v>
      </c>
      <c r="K370" s="30">
        <v>20</v>
      </c>
      <c r="L370" s="109" t="s">
        <v>2481</v>
      </c>
      <c r="M370" s="196"/>
      <c r="N370" s="35"/>
      <c r="O370" s="50"/>
      <c r="P370">
        <v>356</v>
      </c>
    </row>
    <row r="371" spans="1:16" hidden="1">
      <c r="A371" s="29">
        <f>IF(C371="","",SUBTOTAL(103,$C$7:C371))</f>
        <v>8</v>
      </c>
      <c r="B371" s="37" t="s">
        <v>293</v>
      </c>
      <c r="C371" s="31" t="s">
        <v>141</v>
      </c>
      <c r="D371" s="30" t="s">
        <v>16</v>
      </c>
      <c r="E371" s="31" t="s">
        <v>733</v>
      </c>
      <c r="F371" s="30" t="s">
        <v>461</v>
      </c>
      <c r="G371" s="30" t="s">
        <v>90</v>
      </c>
      <c r="H371" s="30" t="s">
        <v>1906</v>
      </c>
      <c r="I371" s="43">
        <v>1</v>
      </c>
      <c r="J371" s="46" t="s">
        <v>140</v>
      </c>
      <c r="K371" s="30">
        <v>20</v>
      </c>
      <c r="L371" s="109" t="s">
        <v>2481</v>
      </c>
      <c r="M371" s="196"/>
      <c r="N371" s="35"/>
      <c r="O371" s="50"/>
      <c r="P371">
        <v>357</v>
      </c>
    </row>
    <row r="372" spans="1:16" hidden="1">
      <c r="A372" s="29">
        <f>IF(C372="","",SUBTOTAL(103,$C$7:C372))</f>
        <v>8</v>
      </c>
      <c r="B372" s="37" t="s">
        <v>293</v>
      </c>
      <c r="C372" s="31" t="s">
        <v>141</v>
      </c>
      <c r="D372" s="30" t="s">
        <v>16</v>
      </c>
      <c r="E372" s="31" t="s">
        <v>733</v>
      </c>
      <c r="F372" s="30" t="s">
        <v>462</v>
      </c>
      <c r="G372" s="30" t="s">
        <v>191</v>
      </c>
      <c r="H372" s="30" t="s">
        <v>1906</v>
      </c>
      <c r="I372" s="43">
        <v>1</v>
      </c>
      <c r="J372" s="46" t="s">
        <v>140</v>
      </c>
      <c r="K372" s="30">
        <v>20</v>
      </c>
      <c r="L372" s="109" t="s">
        <v>2481</v>
      </c>
      <c r="M372" s="196"/>
      <c r="N372" s="35"/>
      <c r="O372" s="50"/>
      <c r="P372">
        <v>358</v>
      </c>
    </row>
    <row r="373" spans="1:16" hidden="1">
      <c r="A373" s="29">
        <f>IF(C373="","",SUBTOTAL(103,$C$7:C373))</f>
        <v>8</v>
      </c>
      <c r="B373" s="37" t="s">
        <v>293</v>
      </c>
      <c r="C373" s="31" t="s">
        <v>141</v>
      </c>
      <c r="D373" s="30" t="s">
        <v>16</v>
      </c>
      <c r="E373" s="31" t="s">
        <v>733</v>
      </c>
      <c r="F373" s="30" t="s">
        <v>463</v>
      </c>
      <c r="G373" s="30" t="s">
        <v>98</v>
      </c>
      <c r="H373" s="30" t="s">
        <v>1906</v>
      </c>
      <c r="I373" s="43">
        <v>1</v>
      </c>
      <c r="J373" s="46" t="s">
        <v>140</v>
      </c>
      <c r="K373" s="30">
        <v>230</v>
      </c>
      <c r="L373" s="109" t="s">
        <v>2481</v>
      </c>
      <c r="M373" s="196"/>
      <c r="N373" s="35"/>
      <c r="O373" s="50"/>
      <c r="P373">
        <v>359</v>
      </c>
    </row>
    <row r="374" spans="1:16" hidden="1">
      <c r="A374" s="29">
        <f>IF(C374="","",SUBTOTAL(103,$C$7:C374))</f>
        <v>8</v>
      </c>
      <c r="B374" s="37" t="s">
        <v>293</v>
      </c>
      <c r="C374" s="31" t="s">
        <v>141</v>
      </c>
      <c r="D374" s="30" t="s">
        <v>16</v>
      </c>
      <c r="E374" s="31" t="s">
        <v>733</v>
      </c>
      <c r="F374" s="30" t="s">
        <v>464</v>
      </c>
      <c r="G374" s="30" t="s">
        <v>92</v>
      </c>
      <c r="H374" s="30" t="s">
        <v>1906</v>
      </c>
      <c r="I374" s="43">
        <v>1</v>
      </c>
      <c r="J374" s="46" t="s">
        <v>140</v>
      </c>
      <c r="K374" s="30">
        <v>124</v>
      </c>
      <c r="L374" s="109" t="s">
        <v>2481</v>
      </c>
      <c r="M374" s="196"/>
      <c r="N374" s="35"/>
      <c r="O374" s="50"/>
      <c r="P374">
        <v>360</v>
      </c>
    </row>
    <row r="375" spans="1:16" hidden="1">
      <c r="A375" s="29">
        <f>IF(C375="","",SUBTOTAL(103,$C$7:C375))</f>
        <v>8</v>
      </c>
      <c r="B375" s="37" t="s">
        <v>293</v>
      </c>
      <c r="C375" s="31" t="s">
        <v>141</v>
      </c>
      <c r="D375" s="30" t="s">
        <v>16</v>
      </c>
      <c r="E375" s="31" t="s">
        <v>733</v>
      </c>
      <c r="F375" s="30" t="s">
        <v>465</v>
      </c>
      <c r="G375" s="30" t="s">
        <v>192</v>
      </c>
      <c r="H375" s="30" t="s">
        <v>1906</v>
      </c>
      <c r="I375" s="43">
        <v>1</v>
      </c>
      <c r="J375" s="46" t="s">
        <v>140</v>
      </c>
      <c r="K375" s="30">
        <v>100</v>
      </c>
      <c r="L375" s="109" t="s">
        <v>2481</v>
      </c>
      <c r="M375" s="196"/>
      <c r="N375" s="35"/>
      <c r="O375" s="50"/>
      <c r="P375">
        <v>361</v>
      </c>
    </row>
    <row r="376" spans="1:16" hidden="1">
      <c r="A376" s="29">
        <f>IF(C376="","",SUBTOTAL(103,$C$7:C376))</f>
        <v>8</v>
      </c>
      <c r="B376" s="37" t="s">
        <v>293</v>
      </c>
      <c r="C376" s="31" t="s">
        <v>141</v>
      </c>
      <c r="D376" s="37" t="s">
        <v>16</v>
      </c>
      <c r="E376" s="31" t="s">
        <v>733</v>
      </c>
      <c r="F376" s="30" t="s">
        <v>466</v>
      </c>
      <c r="G376" s="30" t="s">
        <v>193</v>
      </c>
      <c r="H376" s="30" t="s">
        <v>1906</v>
      </c>
      <c r="I376" s="43">
        <v>7</v>
      </c>
      <c r="J376" s="46" t="s">
        <v>140</v>
      </c>
      <c r="K376" s="30">
        <v>173</v>
      </c>
      <c r="L376" s="109" t="s">
        <v>2481</v>
      </c>
      <c r="M376" s="43"/>
      <c r="N376" s="35"/>
      <c r="O376" s="50"/>
      <c r="P376">
        <v>362</v>
      </c>
    </row>
    <row r="377" spans="1:16" hidden="1">
      <c r="A377" s="29">
        <f>IF(C377="","",SUBTOTAL(103,$C$7:C377))</f>
        <v>8</v>
      </c>
      <c r="B377" s="37" t="s">
        <v>293</v>
      </c>
      <c r="C377" s="31" t="s">
        <v>141</v>
      </c>
      <c r="D377" s="37" t="s">
        <v>16</v>
      </c>
      <c r="E377" s="31" t="s">
        <v>733</v>
      </c>
      <c r="F377" s="30" t="s">
        <v>467</v>
      </c>
      <c r="G377" s="30" t="s">
        <v>125</v>
      </c>
      <c r="H377" s="30" t="s">
        <v>1906</v>
      </c>
      <c r="I377" s="43">
        <v>3</v>
      </c>
      <c r="J377" s="46" t="s">
        <v>140</v>
      </c>
      <c r="K377" s="30">
        <v>60</v>
      </c>
      <c r="L377" s="109" t="s">
        <v>2481</v>
      </c>
      <c r="M377" s="43"/>
      <c r="N377" s="35"/>
      <c r="O377" s="50"/>
      <c r="P377">
        <v>363</v>
      </c>
    </row>
    <row r="378" spans="1:16" hidden="1">
      <c r="A378" s="29">
        <f>IF(C378="","",SUBTOTAL(103,$C$7:C378))</f>
        <v>8</v>
      </c>
      <c r="B378" s="37" t="s">
        <v>293</v>
      </c>
      <c r="C378" s="31" t="s">
        <v>141</v>
      </c>
      <c r="D378" s="37" t="s">
        <v>16</v>
      </c>
      <c r="E378" s="31" t="s">
        <v>733</v>
      </c>
      <c r="F378" s="30" t="s">
        <v>468</v>
      </c>
      <c r="G378" s="30" t="s">
        <v>123</v>
      </c>
      <c r="H378" s="30" t="s">
        <v>1906</v>
      </c>
      <c r="I378" s="43">
        <v>3</v>
      </c>
      <c r="J378" s="46" t="s">
        <v>140</v>
      </c>
      <c r="K378" s="30">
        <v>60</v>
      </c>
      <c r="L378" s="109" t="s">
        <v>2481</v>
      </c>
      <c r="M378" s="43"/>
      <c r="N378" s="35"/>
      <c r="O378" s="50"/>
      <c r="P378">
        <v>364</v>
      </c>
    </row>
    <row r="379" spans="1:16" hidden="1">
      <c r="A379" s="29">
        <f>IF(C379="","",SUBTOTAL(103,$C$7:C379))</f>
        <v>8</v>
      </c>
      <c r="B379" s="37" t="s">
        <v>293</v>
      </c>
      <c r="C379" s="31" t="s">
        <v>141</v>
      </c>
      <c r="D379" s="37" t="s">
        <v>16</v>
      </c>
      <c r="E379" s="31" t="s">
        <v>733</v>
      </c>
      <c r="F379" s="30" t="s">
        <v>469</v>
      </c>
      <c r="G379" s="30" t="s">
        <v>92</v>
      </c>
      <c r="H379" s="30" t="s">
        <v>1906</v>
      </c>
      <c r="I379" s="43">
        <v>3</v>
      </c>
      <c r="J379" s="46" t="s">
        <v>140</v>
      </c>
      <c r="K379" s="30">
        <v>60</v>
      </c>
      <c r="L379" s="109" t="s">
        <v>2481</v>
      </c>
      <c r="M379" s="43"/>
      <c r="N379" s="35"/>
      <c r="O379" s="50"/>
      <c r="P379">
        <v>365</v>
      </c>
    </row>
    <row r="380" spans="1:16" hidden="1">
      <c r="A380" s="29">
        <f>IF(C380="","",SUBTOTAL(103,$C$7:C380))</f>
        <v>8</v>
      </c>
      <c r="B380" s="37" t="s">
        <v>293</v>
      </c>
      <c r="C380" s="31" t="s">
        <v>141</v>
      </c>
      <c r="D380" s="37" t="s">
        <v>16</v>
      </c>
      <c r="E380" s="31" t="s">
        <v>733</v>
      </c>
      <c r="F380" s="30" t="s">
        <v>470</v>
      </c>
      <c r="G380" s="30" t="s">
        <v>127</v>
      </c>
      <c r="H380" s="30" t="s">
        <v>1906</v>
      </c>
      <c r="I380" s="43">
        <v>3</v>
      </c>
      <c r="J380" s="46" t="s">
        <v>140</v>
      </c>
      <c r="K380" s="30">
        <v>60</v>
      </c>
      <c r="L380" s="109" t="s">
        <v>2481</v>
      </c>
      <c r="M380" s="43"/>
      <c r="N380" s="35"/>
      <c r="O380" s="50"/>
      <c r="P380">
        <v>366</v>
      </c>
    </row>
    <row r="381" spans="1:16" hidden="1">
      <c r="A381" s="29">
        <f>IF(C381="","",SUBTOTAL(103,$C$7:C381))</f>
        <v>8</v>
      </c>
      <c r="B381" s="37" t="s">
        <v>293</v>
      </c>
      <c r="C381" s="31" t="s">
        <v>141</v>
      </c>
      <c r="D381" s="37" t="s">
        <v>16</v>
      </c>
      <c r="E381" s="31" t="s">
        <v>733</v>
      </c>
      <c r="F381" s="30" t="s">
        <v>471</v>
      </c>
      <c r="G381" s="30" t="s">
        <v>135</v>
      </c>
      <c r="H381" s="30" t="s">
        <v>1906</v>
      </c>
      <c r="I381" s="43">
        <v>3</v>
      </c>
      <c r="J381" s="46" t="s">
        <v>140</v>
      </c>
      <c r="K381" s="30">
        <v>60</v>
      </c>
      <c r="L381" s="109" t="s">
        <v>2481</v>
      </c>
      <c r="M381" s="43"/>
      <c r="N381" s="35"/>
      <c r="O381" s="50"/>
      <c r="P381">
        <v>367</v>
      </c>
    </row>
    <row r="382" spans="1:16" hidden="1">
      <c r="A382" s="29">
        <f>IF(C382="","",SUBTOTAL(103,$C$7:C382))</f>
        <v>8</v>
      </c>
      <c r="B382" s="37" t="s">
        <v>293</v>
      </c>
      <c r="C382" s="31" t="s">
        <v>141</v>
      </c>
      <c r="D382" s="37" t="s">
        <v>16</v>
      </c>
      <c r="E382" s="31" t="s">
        <v>733</v>
      </c>
      <c r="F382" s="30" t="s">
        <v>472</v>
      </c>
      <c r="G382" s="30" t="s">
        <v>91</v>
      </c>
      <c r="H382" s="30" t="s">
        <v>1906</v>
      </c>
      <c r="I382" s="43">
        <v>3</v>
      </c>
      <c r="J382" s="46" t="s">
        <v>140</v>
      </c>
      <c r="K382" s="30">
        <v>60</v>
      </c>
      <c r="L382" s="109" t="s">
        <v>2481</v>
      </c>
      <c r="M382" s="43"/>
      <c r="N382" s="35"/>
      <c r="O382" s="50"/>
      <c r="P382">
        <v>368</v>
      </c>
    </row>
    <row r="383" spans="1:16" hidden="1">
      <c r="A383" s="29">
        <f>IF(C383="","",SUBTOTAL(103,$C$7:C383))</f>
        <v>8</v>
      </c>
      <c r="B383" s="37" t="s">
        <v>293</v>
      </c>
      <c r="C383" s="31" t="s">
        <v>141</v>
      </c>
      <c r="D383" s="37" t="s">
        <v>16</v>
      </c>
      <c r="E383" s="31" t="s">
        <v>733</v>
      </c>
      <c r="F383" s="30" t="s">
        <v>473</v>
      </c>
      <c r="G383" s="30" t="s">
        <v>126</v>
      </c>
      <c r="H383" s="30" t="s">
        <v>1906</v>
      </c>
      <c r="I383" s="43">
        <v>3</v>
      </c>
      <c r="J383" s="46" t="s">
        <v>140</v>
      </c>
      <c r="K383" s="30">
        <v>60</v>
      </c>
      <c r="L383" s="109" t="s">
        <v>2481</v>
      </c>
      <c r="M383" s="43"/>
      <c r="N383" s="35"/>
      <c r="O383" s="50"/>
      <c r="P383">
        <v>369</v>
      </c>
    </row>
    <row r="384" spans="1:16" hidden="1">
      <c r="A384" s="29">
        <f>IF(C384="","",SUBTOTAL(103,$C$7:C384))</f>
        <v>8</v>
      </c>
      <c r="B384" s="37" t="s">
        <v>293</v>
      </c>
      <c r="C384" s="31" t="s">
        <v>141</v>
      </c>
      <c r="D384" s="37" t="s">
        <v>16</v>
      </c>
      <c r="E384" s="31" t="s">
        <v>733</v>
      </c>
      <c r="F384" s="30" t="s">
        <v>474</v>
      </c>
      <c r="G384" s="30" t="s">
        <v>90</v>
      </c>
      <c r="H384" s="30" t="s">
        <v>1906</v>
      </c>
      <c r="I384" s="43">
        <v>3</v>
      </c>
      <c r="J384" s="46" t="s">
        <v>140</v>
      </c>
      <c r="K384" s="30">
        <v>60</v>
      </c>
      <c r="L384" s="109" t="s">
        <v>2481</v>
      </c>
      <c r="M384" s="43"/>
      <c r="N384" s="35"/>
      <c r="O384" s="50"/>
      <c r="P384">
        <v>370</v>
      </c>
    </row>
    <row r="385" spans="1:16" hidden="1">
      <c r="A385" s="29">
        <f>IF(C385="","",SUBTOTAL(103,$C$7:C385))</f>
        <v>8</v>
      </c>
      <c r="B385" s="37" t="s">
        <v>293</v>
      </c>
      <c r="C385" s="31" t="s">
        <v>141</v>
      </c>
      <c r="D385" s="37" t="s">
        <v>16</v>
      </c>
      <c r="E385" s="31" t="s">
        <v>733</v>
      </c>
      <c r="F385" s="30" t="s">
        <v>466</v>
      </c>
      <c r="G385" s="30" t="s">
        <v>193</v>
      </c>
      <c r="H385" s="30" t="s">
        <v>1906</v>
      </c>
      <c r="I385" s="43">
        <v>1</v>
      </c>
      <c r="J385" s="46" t="s">
        <v>140</v>
      </c>
      <c r="K385" s="30">
        <v>300</v>
      </c>
      <c r="L385" s="109" t="s">
        <v>2481</v>
      </c>
      <c r="M385" s="43"/>
      <c r="N385" s="35"/>
      <c r="O385" s="50"/>
      <c r="P385">
        <v>371</v>
      </c>
    </row>
    <row r="386" spans="1:16" hidden="1">
      <c r="A386" s="29">
        <f>IF(C386="","",SUBTOTAL(103,$C$7:C386))</f>
        <v>8</v>
      </c>
      <c r="B386" s="37" t="s">
        <v>293</v>
      </c>
      <c r="C386" s="31" t="s">
        <v>141</v>
      </c>
      <c r="D386" s="37" t="s">
        <v>16</v>
      </c>
      <c r="E386" s="31" t="s">
        <v>733</v>
      </c>
      <c r="F386" s="30" t="s">
        <v>467</v>
      </c>
      <c r="G386" s="30" t="s">
        <v>125</v>
      </c>
      <c r="H386" s="30" t="s">
        <v>1906</v>
      </c>
      <c r="I386" s="43">
        <v>1</v>
      </c>
      <c r="J386" s="46" t="s">
        <v>140</v>
      </c>
      <c r="K386" s="30">
        <v>75</v>
      </c>
      <c r="L386" s="109" t="s">
        <v>2481</v>
      </c>
      <c r="M386" s="43"/>
      <c r="N386" s="35"/>
      <c r="O386" s="50"/>
      <c r="P386">
        <v>372</v>
      </c>
    </row>
    <row r="387" spans="1:16" hidden="1">
      <c r="A387" s="29">
        <f>IF(C387="","",SUBTOTAL(103,$C$7:C387))</f>
        <v>8</v>
      </c>
      <c r="B387" s="37" t="s">
        <v>293</v>
      </c>
      <c r="C387" s="31" t="s">
        <v>141</v>
      </c>
      <c r="D387" s="37" t="s">
        <v>16</v>
      </c>
      <c r="E387" s="31" t="s">
        <v>733</v>
      </c>
      <c r="F387" s="30" t="s">
        <v>468</v>
      </c>
      <c r="G387" s="30" t="s">
        <v>123</v>
      </c>
      <c r="H387" s="30" t="s">
        <v>1906</v>
      </c>
      <c r="I387" s="43">
        <v>1</v>
      </c>
      <c r="J387" s="46" t="s">
        <v>140</v>
      </c>
      <c r="K387" s="30">
        <v>75</v>
      </c>
      <c r="L387" s="109" t="s">
        <v>2481</v>
      </c>
      <c r="M387" s="43"/>
      <c r="N387" s="35"/>
      <c r="O387" s="50"/>
      <c r="P387">
        <v>373</v>
      </c>
    </row>
    <row r="388" spans="1:16" hidden="1">
      <c r="A388" s="29">
        <f>IF(C388="","",SUBTOTAL(103,$C$7:C388))</f>
        <v>8</v>
      </c>
      <c r="B388" s="37" t="s">
        <v>293</v>
      </c>
      <c r="C388" s="31" t="s">
        <v>141</v>
      </c>
      <c r="D388" s="37" t="s">
        <v>16</v>
      </c>
      <c r="E388" s="31" t="s">
        <v>733</v>
      </c>
      <c r="F388" s="30" t="s">
        <v>469</v>
      </c>
      <c r="G388" s="30" t="s">
        <v>92</v>
      </c>
      <c r="H388" s="30" t="s">
        <v>1906</v>
      </c>
      <c r="I388" s="43">
        <v>1</v>
      </c>
      <c r="J388" s="46" t="s">
        <v>140</v>
      </c>
      <c r="K388" s="30">
        <v>75</v>
      </c>
      <c r="L388" s="109" t="s">
        <v>2481</v>
      </c>
      <c r="M388" s="43"/>
      <c r="N388" s="35"/>
      <c r="O388" s="50"/>
      <c r="P388">
        <v>374</v>
      </c>
    </row>
    <row r="389" spans="1:16" hidden="1">
      <c r="A389" s="29">
        <f>IF(C389="","",SUBTOTAL(103,$C$7:C389))</f>
        <v>8</v>
      </c>
      <c r="B389" s="37" t="s">
        <v>293</v>
      </c>
      <c r="C389" s="31" t="s">
        <v>141</v>
      </c>
      <c r="D389" s="37" t="s">
        <v>16</v>
      </c>
      <c r="E389" s="31" t="s">
        <v>733</v>
      </c>
      <c r="F389" s="30" t="s">
        <v>470</v>
      </c>
      <c r="G389" s="30" t="s">
        <v>127</v>
      </c>
      <c r="H389" s="30" t="s">
        <v>1906</v>
      </c>
      <c r="I389" s="43">
        <v>1</v>
      </c>
      <c r="J389" s="46" t="s">
        <v>140</v>
      </c>
      <c r="K389" s="30">
        <v>75</v>
      </c>
      <c r="L389" s="109" t="s">
        <v>2481</v>
      </c>
      <c r="M389" s="43"/>
      <c r="N389" s="35"/>
      <c r="O389" s="50"/>
      <c r="P389">
        <v>375</v>
      </c>
    </row>
    <row r="390" spans="1:16" hidden="1">
      <c r="A390" s="29">
        <f>IF(C390="","",SUBTOTAL(103,$C$7:C390))</f>
        <v>8</v>
      </c>
      <c r="B390" s="37" t="s">
        <v>293</v>
      </c>
      <c r="C390" s="31" t="s">
        <v>141</v>
      </c>
      <c r="D390" s="37" t="s">
        <v>16</v>
      </c>
      <c r="E390" s="31" t="s">
        <v>733</v>
      </c>
      <c r="F390" s="30" t="s">
        <v>471</v>
      </c>
      <c r="G390" s="30" t="s">
        <v>135</v>
      </c>
      <c r="H390" s="30" t="s">
        <v>1906</v>
      </c>
      <c r="I390" s="43">
        <v>1</v>
      </c>
      <c r="J390" s="46" t="s">
        <v>140</v>
      </c>
      <c r="K390" s="30">
        <v>75</v>
      </c>
      <c r="L390" s="109" t="s">
        <v>2481</v>
      </c>
      <c r="M390" s="43"/>
      <c r="N390" s="35"/>
      <c r="O390" s="50"/>
      <c r="P390">
        <v>376</v>
      </c>
    </row>
    <row r="391" spans="1:16" hidden="1">
      <c r="A391" s="29">
        <f>IF(C391="","",SUBTOTAL(103,$C$7:C391))</f>
        <v>8</v>
      </c>
      <c r="B391" s="37" t="s">
        <v>293</v>
      </c>
      <c r="C391" s="31" t="s">
        <v>141</v>
      </c>
      <c r="D391" s="37" t="s">
        <v>16</v>
      </c>
      <c r="E391" s="31" t="s">
        <v>733</v>
      </c>
      <c r="F391" s="30" t="s">
        <v>472</v>
      </c>
      <c r="G391" s="30" t="s">
        <v>91</v>
      </c>
      <c r="H391" s="30" t="s">
        <v>1906</v>
      </c>
      <c r="I391" s="43">
        <v>1</v>
      </c>
      <c r="J391" s="46" t="s">
        <v>140</v>
      </c>
      <c r="K391" s="30">
        <v>75</v>
      </c>
      <c r="L391" s="109" t="s">
        <v>2481</v>
      </c>
      <c r="M391" s="43"/>
      <c r="N391" s="35"/>
      <c r="O391" s="50"/>
      <c r="P391">
        <v>377</v>
      </c>
    </row>
    <row r="392" spans="1:16" hidden="1">
      <c r="A392" s="29">
        <f>IF(C392="","",SUBTOTAL(103,$C$7:C392))</f>
        <v>8</v>
      </c>
      <c r="B392" s="37" t="s">
        <v>293</v>
      </c>
      <c r="C392" s="31" t="s">
        <v>141</v>
      </c>
      <c r="D392" s="37" t="s">
        <v>16</v>
      </c>
      <c r="E392" s="31" t="s">
        <v>733</v>
      </c>
      <c r="F392" s="30" t="s">
        <v>473</v>
      </c>
      <c r="G392" s="30" t="s">
        <v>126</v>
      </c>
      <c r="H392" s="30" t="s">
        <v>1906</v>
      </c>
      <c r="I392" s="43">
        <v>1</v>
      </c>
      <c r="J392" s="46" t="s">
        <v>140</v>
      </c>
      <c r="K392" s="30">
        <v>75</v>
      </c>
      <c r="L392" s="109" t="s">
        <v>2481</v>
      </c>
      <c r="M392" s="43"/>
      <c r="N392" s="35"/>
      <c r="O392" s="50"/>
      <c r="P392">
        <v>378</v>
      </c>
    </row>
    <row r="393" spans="1:16" hidden="1">
      <c r="A393" s="29">
        <f>IF(C393="","",SUBTOTAL(103,$C$7:C393))</f>
        <v>8</v>
      </c>
      <c r="B393" s="37" t="s">
        <v>293</v>
      </c>
      <c r="C393" s="31" t="s">
        <v>141</v>
      </c>
      <c r="D393" s="37" t="s">
        <v>16</v>
      </c>
      <c r="E393" s="31" t="s">
        <v>733</v>
      </c>
      <c r="F393" s="30" t="s">
        <v>474</v>
      </c>
      <c r="G393" s="30" t="s">
        <v>90</v>
      </c>
      <c r="H393" s="30" t="s">
        <v>1906</v>
      </c>
      <c r="I393" s="43">
        <v>1</v>
      </c>
      <c r="J393" s="46" t="s">
        <v>140</v>
      </c>
      <c r="K393" s="30">
        <v>75</v>
      </c>
      <c r="L393" s="109" t="s">
        <v>2481</v>
      </c>
      <c r="M393" s="43"/>
      <c r="N393" s="35"/>
      <c r="O393" s="50"/>
      <c r="P393">
        <v>379</v>
      </c>
    </row>
    <row r="394" spans="1:16" hidden="1">
      <c r="A394" s="29">
        <f>IF(C394="","",SUBTOTAL(103,$C$7:C394))</f>
        <v>8</v>
      </c>
      <c r="B394" s="37" t="s">
        <v>293</v>
      </c>
      <c r="C394" s="31" t="s">
        <v>141</v>
      </c>
      <c r="D394" s="30" t="s">
        <v>16</v>
      </c>
      <c r="E394" s="31" t="s">
        <v>733</v>
      </c>
      <c r="F394" s="30" t="s">
        <v>475</v>
      </c>
      <c r="G394" s="30" t="s">
        <v>126</v>
      </c>
      <c r="H394" s="30" t="s">
        <v>1918</v>
      </c>
      <c r="I394" s="43">
        <v>1</v>
      </c>
      <c r="J394" s="46" t="s">
        <v>140</v>
      </c>
      <c r="K394" s="30">
        <v>50</v>
      </c>
      <c r="L394" s="109" t="s">
        <v>2481</v>
      </c>
      <c r="M394" s="196"/>
      <c r="N394" s="35"/>
      <c r="O394" s="50"/>
      <c r="P394">
        <v>380</v>
      </c>
    </row>
    <row r="395" spans="1:16" hidden="1">
      <c r="A395" s="29">
        <f>IF(C395="","",SUBTOTAL(103,$C$7:C395))</f>
        <v>8</v>
      </c>
      <c r="B395" s="37" t="s">
        <v>293</v>
      </c>
      <c r="C395" s="31" t="s">
        <v>141</v>
      </c>
      <c r="D395" s="30" t="s">
        <v>16</v>
      </c>
      <c r="E395" s="31" t="s">
        <v>733</v>
      </c>
      <c r="F395" s="30" t="s">
        <v>476</v>
      </c>
      <c r="G395" s="30" t="s">
        <v>194</v>
      </c>
      <c r="H395" s="30" t="s">
        <v>1918</v>
      </c>
      <c r="I395" s="43">
        <v>1</v>
      </c>
      <c r="J395" s="46" t="s">
        <v>140</v>
      </c>
      <c r="K395" s="30">
        <v>8.5</v>
      </c>
      <c r="L395" s="109" t="s">
        <v>2481</v>
      </c>
      <c r="M395" s="196"/>
      <c r="N395" s="35"/>
      <c r="O395" s="50"/>
      <c r="P395">
        <v>381</v>
      </c>
    </row>
    <row r="396" spans="1:16" hidden="1">
      <c r="A396" s="29">
        <f>IF(C396="","",SUBTOTAL(103,$C$7:C396))</f>
        <v>8</v>
      </c>
      <c r="B396" s="37" t="s">
        <v>293</v>
      </c>
      <c r="C396" s="31" t="s">
        <v>141</v>
      </c>
      <c r="D396" s="30" t="s">
        <v>16</v>
      </c>
      <c r="E396" s="31" t="s">
        <v>733</v>
      </c>
      <c r="F396" s="30" t="s">
        <v>477</v>
      </c>
      <c r="G396" s="30" t="s">
        <v>130</v>
      </c>
      <c r="H396" s="30" t="s">
        <v>1918</v>
      </c>
      <c r="I396" s="43">
        <v>1</v>
      </c>
      <c r="J396" s="46" t="s">
        <v>140</v>
      </c>
      <c r="K396" s="30">
        <v>5</v>
      </c>
      <c r="L396" s="109" t="s">
        <v>2481</v>
      </c>
      <c r="M396" s="196"/>
      <c r="N396" s="35"/>
      <c r="O396" s="50"/>
      <c r="P396">
        <v>382</v>
      </c>
    </row>
    <row r="397" spans="1:16" hidden="1">
      <c r="A397" s="29">
        <f>IF(C397="","",SUBTOTAL(103,$C$7:C397))</f>
        <v>8</v>
      </c>
      <c r="B397" s="37" t="s">
        <v>293</v>
      </c>
      <c r="C397" s="31" t="s">
        <v>141</v>
      </c>
      <c r="D397" s="30" t="s">
        <v>16</v>
      </c>
      <c r="E397" s="31" t="s">
        <v>733</v>
      </c>
      <c r="F397" s="30" t="s">
        <v>478</v>
      </c>
      <c r="G397" s="30" t="s">
        <v>93</v>
      </c>
      <c r="H397" s="30" t="s">
        <v>1918</v>
      </c>
      <c r="I397" s="43">
        <v>1</v>
      </c>
      <c r="J397" s="46" t="s">
        <v>140</v>
      </c>
      <c r="K397" s="30">
        <v>62.1</v>
      </c>
      <c r="L397" s="109" t="s">
        <v>2481</v>
      </c>
      <c r="M397" s="196"/>
      <c r="N397" s="35"/>
      <c r="O397" s="50"/>
      <c r="P397">
        <v>383</v>
      </c>
    </row>
    <row r="398" spans="1:16" hidden="1">
      <c r="A398" s="29">
        <f>IF(C398="","",SUBTOTAL(103,$C$7:C398))</f>
        <v>8</v>
      </c>
      <c r="B398" s="37" t="s">
        <v>293</v>
      </c>
      <c r="C398" s="31" t="s">
        <v>141</v>
      </c>
      <c r="D398" s="30" t="s">
        <v>16</v>
      </c>
      <c r="E398" s="31" t="s">
        <v>733</v>
      </c>
      <c r="F398" s="30" t="s">
        <v>479</v>
      </c>
      <c r="G398" s="30" t="s">
        <v>94</v>
      </c>
      <c r="H398" s="30" t="s">
        <v>1918</v>
      </c>
      <c r="I398" s="43">
        <v>1</v>
      </c>
      <c r="J398" s="46" t="s">
        <v>140</v>
      </c>
      <c r="K398" s="30">
        <v>7.4</v>
      </c>
      <c r="L398" s="109" t="s">
        <v>2481</v>
      </c>
      <c r="M398" s="196"/>
      <c r="N398" s="35"/>
      <c r="O398" s="50"/>
      <c r="P398">
        <v>384</v>
      </c>
    </row>
    <row r="399" spans="1:16" hidden="1">
      <c r="A399" s="29">
        <f>IF(C399="","",SUBTOTAL(103,$C$7:C399))</f>
        <v>8</v>
      </c>
      <c r="B399" s="37" t="s">
        <v>293</v>
      </c>
      <c r="C399" s="31" t="s">
        <v>141</v>
      </c>
      <c r="D399" s="30" t="s">
        <v>16</v>
      </c>
      <c r="E399" s="31" t="s">
        <v>733</v>
      </c>
      <c r="F399" s="30" t="s">
        <v>480</v>
      </c>
      <c r="G399" s="30" t="s">
        <v>93</v>
      </c>
      <c r="H399" s="30" t="s">
        <v>1918</v>
      </c>
      <c r="I399" s="43">
        <v>1</v>
      </c>
      <c r="J399" s="46" t="s">
        <v>140</v>
      </c>
      <c r="K399" s="30">
        <v>5</v>
      </c>
      <c r="L399" s="109" t="s">
        <v>2481</v>
      </c>
      <c r="M399" s="196"/>
      <c r="N399" s="35"/>
      <c r="O399" s="50"/>
      <c r="P399">
        <v>385</v>
      </c>
    </row>
    <row r="400" spans="1:16" hidden="1">
      <c r="A400" s="29">
        <f>IF(C400="","",SUBTOTAL(103,$C$7:C400))</f>
        <v>8</v>
      </c>
      <c r="B400" s="37" t="s">
        <v>293</v>
      </c>
      <c r="C400" s="31" t="s">
        <v>141</v>
      </c>
      <c r="D400" s="30" t="s">
        <v>16</v>
      </c>
      <c r="E400" s="31" t="s">
        <v>733</v>
      </c>
      <c r="F400" s="30" t="s">
        <v>481</v>
      </c>
      <c r="G400" s="30" t="s">
        <v>128</v>
      </c>
      <c r="H400" s="30" t="s">
        <v>1918</v>
      </c>
      <c r="I400" s="43">
        <v>1</v>
      </c>
      <c r="J400" s="46" t="s">
        <v>140</v>
      </c>
      <c r="K400" s="30">
        <v>44.6</v>
      </c>
      <c r="L400" s="109" t="s">
        <v>2481</v>
      </c>
      <c r="M400" s="196"/>
      <c r="N400" s="35"/>
      <c r="O400" s="50"/>
      <c r="P400">
        <v>386</v>
      </c>
    </row>
    <row r="401" spans="1:16" hidden="1">
      <c r="A401" s="29">
        <f>IF(C401="","",SUBTOTAL(103,$C$7:C401))</f>
        <v>8</v>
      </c>
      <c r="B401" s="37" t="s">
        <v>293</v>
      </c>
      <c r="C401" s="31" t="s">
        <v>141</v>
      </c>
      <c r="D401" s="30" t="s">
        <v>16</v>
      </c>
      <c r="E401" s="31" t="s">
        <v>733</v>
      </c>
      <c r="F401" s="30" t="s">
        <v>482</v>
      </c>
      <c r="G401" s="30" t="s">
        <v>195</v>
      </c>
      <c r="H401" s="30" t="s">
        <v>1918</v>
      </c>
      <c r="I401" s="43">
        <v>1</v>
      </c>
      <c r="J401" s="46" t="s">
        <v>140</v>
      </c>
      <c r="K401" s="30">
        <v>5</v>
      </c>
      <c r="L401" s="109" t="s">
        <v>2481</v>
      </c>
      <c r="M401" s="196"/>
      <c r="N401" s="35"/>
      <c r="O401" s="50"/>
      <c r="P401">
        <v>387</v>
      </c>
    </row>
    <row r="402" spans="1:16" hidden="1">
      <c r="A402" s="29">
        <f>IF(C402="","",SUBTOTAL(103,$C$7:C402))</f>
        <v>8</v>
      </c>
      <c r="B402" s="37" t="s">
        <v>293</v>
      </c>
      <c r="C402" s="31" t="s">
        <v>141</v>
      </c>
      <c r="D402" s="30" t="s">
        <v>16</v>
      </c>
      <c r="E402" s="31" t="s">
        <v>733</v>
      </c>
      <c r="F402" s="30" t="s">
        <v>483</v>
      </c>
      <c r="G402" s="30" t="s">
        <v>195</v>
      </c>
      <c r="H402" s="30" t="s">
        <v>1918</v>
      </c>
      <c r="I402" s="43">
        <v>1</v>
      </c>
      <c r="J402" s="46" t="s">
        <v>140</v>
      </c>
      <c r="K402" s="30">
        <v>29.7</v>
      </c>
      <c r="L402" s="109" t="s">
        <v>2481</v>
      </c>
      <c r="M402" s="196"/>
      <c r="N402" s="35"/>
      <c r="O402" s="50"/>
      <c r="P402">
        <v>388</v>
      </c>
    </row>
    <row r="403" spans="1:16" hidden="1">
      <c r="A403" s="29">
        <f>IF(C403="","",SUBTOTAL(103,$C$7:C403))</f>
        <v>8</v>
      </c>
      <c r="B403" s="37" t="s">
        <v>293</v>
      </c>
      <c r="C403" s="31" t="s">
        <v>141</v>
      </c>
      <c r="D403" s="30" t="s">
        <v>16</v>
      </c>
      <c r="E403" s="31" t="s">
        <v>733</v>
      </c>
      <c r="F403" s="30" t="s">
        <v>484</v>
      </c>
      <c r="G403" s="30" t="s">
        <v>123</v>
      </c>
      <c r="H403" s="30" t="s">
        <v>1918</v>
      </c>
      <c r="I403" s="43">
        <v>1</v>
      </c>
      <c r="J403" s="46" t="s">
        <v>140</v>
      </c>
      <c r="K403" s="30">
        <v>16.600000000000001</v>
      </c>
      <c r="L403" s="109" t="s">
        <v>2481</v>
      </c>
      <c r="M403" s="196"/>
      <c r="N403" s="35"/>
      <c r="O403" s="50"/>
      <c r="P403">
        <v>389</v>
      </c>
    </row>
    <row r="404" spans="1:16" hidden="1">
      <c r="A404" s="29">
        <f>IF(C404="","",SUBTOTAL(103,$C$7:C404))</f>
        <v>8</v>
      </c>
      <c r="B404" s="37" t="s">
        <v>293</v>
      </c>
      <c r="C404" s="31" t="s">
        <v>141</v>
      </c>
      <c r="D404" s="30" t="s">
        <v>16</v>
      </c>
      <c r="E404" s="31" t="s">
        <v>733</v>
      </c>
      <c r="F404" s="30" t="s">
        <v>485</v>
      </c>
      <c r="G404" s="30" t="s">
        <v>92</v>
      </c>
      <c r="H404" s="30" t="s">
        <v>1918</v>
      </c>
      <c r="I404" s="43">
        <v>1</v>
      </c>
      <c r="J404" s="46" t="s">
        <v>140</v>
      </c>
      <c r="K404" s="30">
        <v>5</v>
      </c>
      <c r="L404" s="109" t="s">
        <v>2481</v>
      </c>
      <c r="M404" s="196"/>
      <c r="N404" s="35"/>
      <c r="O404" s="50"/>
      <c r="P404">
        <v>390</v>
      </c>
    </row>
    <row r="405" spans="1:16" hidden="1">
      <c r="A405" s="29">
        <f>IF(C405="","",SUBTOTAL(103,$C$7:C405))</f>
        <v>8</v>
      </c>
      <c r="B405" s="37" t="s">
        <v>293</v>
      </c>
      <c r="C405" s="31" t="s">
        <v>141</v>
      </c>
      <c r="D405" s="30" t="s">
        <v>16</v>
      </c>
      <c r="E405" s="31" t="s">
        <v>733</v>
      </c>
      <c r="F405" s="30" t="s">
        <v>486</v>
      </c>
      <c r="G405" s="30" t="s">
        <v>95</v>
      </c>
      <c r="H405" s="30" t="s">
        <v>1918</v>
      </c>
      <c r="I405" s="43">
        <v>1</v>
      </c>
      <c r="J405" s="46" t="s">
        <v>140</v>
      </c>
      <c r="K405" s="30">
        <v>3</v>
      </c>
      <c r="L405" s="109" t="s">
        <v>2481</v>
      </c>
      <c r="M405" s="196"/>
      <c r="N405" s="35"/>
      <c r="O405" s="50"/>
      <c r="P405">
        <v>391</v>
      </c>
    </row>
    <row r="406" spans="1:16" hidden="1">
      <c r="A406" s="29">
        <f>IF(C406="","",SUBTOTAL(103,$C$7:C406))</f>
        <v>8</v>
      </c>
      <c r="B406" s="37" t="s">
        <v>293</v>
      </c>
      <c r="C406" s="31" t="s">
        <v>141</v>
      </c>
      <c r="D406" s="30" t="s">
        <v>16</v>
      </c>
      <c r="E406" s="31" t="s">
        <v>733</v>
      </c>
      <c r="F406" s="30" t="s">
        <v>487</v>
      </c>
      <c r="G406" s="30" t="s">
        <v>129</v>
      </c>
      <c r="H406" s="30" t="s">
        <v>1918</v>
      </c>
      <c r="I406" s="43">
        <v>1</v>
      </c>
      <c r="J406" s="46" t="s">
        <v>140</v>
      </c>
      <c r="K406" s="30">
        <v>3</v>
      </c>
      <c r="L406" s="109" t="s">
        <v>2481</v>
      </c>
      <c r="M406" s="196"/>
      <c r="N406" s="35"/>
      <c r="O406" s="50"/>
      <c r="P406">
        <v>392</v>
      </c>
    </row>
    <row r="407" spans="1:16" hidden="1">
      <c r="A407" s="29">
        <f>IF(C407="","",SUBTOTAL(103,$C$7:C407))</f>
        <v>8</v>
      </c>
      <c r="B407" s="37" t="s">
        <v>293</v>
      </c>
      <c r="C407" s="31" t="s">
        <v>141</v>
      </c>
      <c r="D407" s="30" t="s">
        <v>16</v>
      </c>
      <c r="E407" s="31" t="s">
        <v>733</v>
      </c>
      <c r="F407" s="30" t="s">
        <v>488</v>
      </c>
      <c r="G407" s="30" t="s">
        <v>130</v>
      </c>
      <c r="H407" s="30" t="s">
        <v>1918</v>
      </c>
      <c r="I407" s="43">
        <v>1</v>
      </c>
      <c r="J407" s="46" t="s">
        <v>140</v>
      </c>
      <c r="K407" s="30">
        <v>3</v>
      </c>
      <c r="L407" s="109" t="s">
        <v>2481</v>
      </c>
      <c r="M407" s="196"/>
      <c r="N407" s="35"/>
      <c r="O407" s="50"/>
      <c r="P407">
        <v>393</v>
      </c>
    </row>
    <row r="408" spans="1:16" hidden="1">
      <c r="A408" s="29">
        <f>IF(C408="","",SUBTOTAL(103,$C$7:C408))</f>
        <v>8</v>
      </c>
      <c r="B408" s="37" t="s">
        <v>293</v>
      </c>
      <c r="C408" s="31" t="s">
        <v>141</v>
      </c>
      <c r="D408" s="30" t="s">
        <v>16</v>
      </c>
      <c r="E408" s="31" t="s">
        <v>733</v>
      </c>
      <c r="F408" s="30" t="s">
        <v>489</v>
      </c>
      <c r="G408" s="30" t="s">
        <v>130</v>
      </c>
      <c r="H408" s="30" t="s">
        <v>1918</v>
      </c>
      <c r="I408" s="43">
        <v>1</v>
      </c>
      <c r="J408" s="46" t="s">
        <v>140</v>
      </c>
      <c r="K408" s="30">
        <v>3</v>
      </c>
      <c r="L408" s="109" t="s">
        <v>2481</v>
      </c>
      <c r="M408" s="196"/>
      <c r="N408" s="35"/>
      <c r="O408" s="50"/>
      <c r="P408">
        <v>394</v>
      </c>
    </row>
    <row r="409" spans="1:16" hidden="1">
      <c r="A409" s="29">
        <f>IF(C409="","",SUBTOTAL(103,$C$7:C409))</f>
        <v>8</v>
      </c>
      <c r="B409" s="37" t="s">
        <v>293</v>
      </c>
      <c r="C409" s="31" t="s">
        <v>141</v>
      </c>
      <c r="D409" s="30" t="s">
        <v>16</v>
      </c>
      <c r="E409" s="31" t="s">
        <v>733</v>
      </c>
      <c r="F409" s="30" t="s">
        <v>490</v>
      </c>
      <c r="G409" s="30" t="s">
        <v>82</v>
      </c>
      <c r="H409" s="30" t="s">
        <v>1918</v>
      </c>
      <c r="I409" s="43">
        <v>1</v>
      </c>
      <c r="J409" s="46" t="s">
        <v>140</v>
      </c>
      <c r="K409" s="30">
        <v>3</v>
      </c>
      <c r="L409" s="109" t="s">
        <v>2481</v>
      </c>
      <c r="M409" s="196"/>
      <c r="N409" s="35"/>
      <c r="O409" s="50"/>
      <c r="P409">
        <v>395</v>
      </c>
    </row>
    <row r="410" spans="1:16" hidden="1">
      <c r="A410" s="29">
        <f>IF(C410="","",SUBTOTAL(103,$C$7:C410))</f>
        <v>8</v>
      </c>
      <c r="B410" s="37" t="s">
        <v>293</v>
      </c>
      <c r="C410" s="31" t="s">
        <v>141</v>
      </c>
      <c r="D410" s="30" t="s">
        <v>16</v>
      </c>
      <c r="E410" s="31" t="s">
        <v>733</v>
      </c>
      <c r="F410" s="30" t="s">
        <v>491</v>
      </c>
      <c r="G410" s="30" t="s">
        <v>100</v>
      </c>
      <c r="H410" s="30" t="s">
        <v>1918</v>
      </c>
      <c r="I410" s="43">
        <v>1</v>
      </c>
      <c r="J410" s="46" t="s">
        <v>140</v>
      </c>
      <c r="K410" s="30">
        <v>3</v>
      </c>
      <c r="L410" s="109" t="s">
        <v>2481</v>
      </c>
      <c r="M410" s="196"/>
      <c r="N410" s="35"/>
      <c r="O410" s="50"/>
      <c r="P410">
        <v>396</v>
      </c>
    </row>
    <row r="411" spans="1:16" hidden="1">
      <c r="A411" s="29">
        <f>IF(C411="","",SUBTOTAL(103,$C$7:C411))</f>
        <v>8</v>
      </c>
      <c r="B411" s="37" t="s">
        <v>293</v>
      </c>
      <c r="C411" s="31" t="s">
        <v>141</v>
      </c>
      <c r="D411" s="30" t="s">
        <v>16</v>
      </c>
      <c r="E411" s="31" t="s">
        <v>733</v>
      </c>
      <c r="F411" s="30" t="s">
        <v>492</v>
      </c>
      <c r="G411" s="30" t="s">
        <v>93</v>
      </c>
      <c r="H411" s="30" t="s">
        <v>1918</v>
      </c>
      <c r="I411" s="43">
        <v>1</v>
      </c>
      <c r="J411" s="46" t="s">
        <v>140</v>
      </c>
      <c r="K411" s="30">
        <v>3</v>
      </c>
      <c r="L411" s="109" t="s">
        <v>2481</v>
      </c>
      <c r="M411" s="196"/>
      <c r="N411" s="35"/>
      <c r="O411" s="50"/>
      <c r="P411">
        <v>397</v>
      </c>
    </row>
    <row r="412" spans="1:16" hidden="1">
      <c r="A412" s="29">
        <f>IF(C412="","",SUBTOTAL(103,$C$7:C412))</f>
        <v>8</v>
      </c>
      <c r="B412" s="37" t="s">
        <v>293</v>
      </c>
      <c r="C412" s="31" t="s">
        <v>141</v>
      </c>
      <c r="D412" s="30" t="s">
        <v>16</v>
      </c>
      <c r="E412" s="31" t="s">
        <v>733</v>
      </c>
      <c r="F412" s="30" t="s">
        <v>493</v>
      </c>
      <c r="G412" s="30" t="s">
        <v>196</v>
      </c>
      <c r="H412" s="30" t="s">
        <v>1918</v>
      </c>
      <c r="I412" s="43">
        <v>1</v>
      </c>
      <c r="J412" s="46" t="s">
        <v>140</v>
      </c>
      <c r="K412" s="30">
        <v>3</v>
      </c>
      <c r="L412" s="109" t="s">
        <v>2481</v>
      </c>
      <c r="M412" s="196"/>
      <c r="N412" s="35"/>
      <c r="O412" s="50"/>
      <c r="P412">
        <v>398</v>
      </c>
    </row>
    <row r="413" spans="1:16" hidden="1">
      <c r="A413" s="29">
        <f>IF(C413="","",SUBTOTAL(103,$C$7:C413))</f>
        <v>8</v>
      </c>
      <c r="B413" s="37" t="s">
        <v>293</v>
      </c>
      <c r="C413" s="31" t="s">
        <v>141</v>
      </c>
      <c r="D413" s="30" t="s">
        <v>16</v>
      </c>
      <c r="E413" s="31" t="s">
        <v>733</v>
      </c>
      <c r="F413" s="30" t="s">
        <v>494</v>
      </c>
      <c r="G413" s="30" t="s">
        <v>132</v>
      </c>
      <c r="H413" s="30" t="s">
        <v>1918</v>
      </c>
      <c r="I413" s="43">
        <v>1</v>
      </c>
      <c r="J413" s="46" t="s">
        <v>140</v>
      </c>
      <c r="K413" s="30">
        <v>3</v>
      </c>
      <c r="L413" s="109" t="s">
        <v>2481</v>
      </c>
      <c r="M413" s="196"/>
      <c r="N413" s="35"/>
      <c r="O413" s="50"/>
      <c r="P413">
        <v>399</v>
      </c>
    </row>
    <row r="414" spans="1:16" hidden="1">
      <c r="A414" s="29">
        <f>IF(C414="","",SUBTOTAL(103,$C$7:C414))</f>
        <v>8</v>
      </c>
      <c r="B414" s="37" t="s">
        <v>293</v>
      </c>
      <c r="C414" s="31" t="s">
        <v>141</v>
      </c>
      <c r="D414" s="30" t="s">
        <v>16</v>
      </c>
      <c r="E414" s="31" t="s">
        <v>733</v>
      </c>
      <c r="F414" s="30" t="s">
        <v>495</v>
      </c>
      <c r="G414" s="30" t="s">
        <v>131</v>
      </c>
      <c r="H414" s="30" t="s">
        <v>1918</v>
      </c>
      <c r="I414" s="43">
        <v>1</v>
      </c>
      <c r="J414" s="46" t="s">
        <v>140</v>
      </c>
      <c r="K414" s="30">
        <v>3</v>
      </c>
      <c r="L414" s="109" t="s">
        <v>2481</v>
      </c>
      <c r="M414" s="196"/>
      <c r="N414" s="35"/>
      <c r="O414" s="50"/>
      <c r="P414">
        <v>400</v>
      </c>
    </row>
    <row r="415" spans="1:16" hidden="1">
      <c r="A415" s="29">
        <f>IF(C415="","",SUBTOTAL(103,$C$7:C415))</f>
        <v>8</v>
      </c>
      <c r="B415" s="37" t="s">
        <v>293</v>
      </c>
      <c r="C415" s="31" t="s">
        <v>141</v>
      </c>
      <c r="D415" s="30" t="s">
        <v>16</v>
      </c>
      <c r="E415" s="31" t="s">
        <v>733</v>
      </c>
      <c r="F415" s="30" t="s">
        <v>496</v>
      </c>
      <c r="G415" s="30" t="s">
        <v>128</v>
      </c>
      <c r="H415" s="30" t="s">
        <v>1918</v>
      </c>
      <c r="I415" s="43">
        <v>1</v>
      </c>
      <c r="J415" s="46" t="s">
        <v>140</v>
      </c>
      <c r="K415" s="30">
        <v>3</v>
      </c>
      <c r="L415" s="109" t="s">
        <v>2481</v>
      </c>
      <c r="M415" s="196"/>
      <c r="N415" s="35"/>
      <c r="O415" s="50"/>
      <c r="P415">
        <v>401</v>
      </c>
    </row>
    <row r="416" spans="1:16" hidden="1">
      <c r="A416" s="29">
        <f>IF(C416="","",SUBTOTAL(103,$C$7:C416))</f>
        <v>8</v>
      </c>
      <c r="B416" s="37" t="s">
        <v>293</v>
      </c>
      <c r="C416" s="31" t="s">
        <v>141</v>
      </c>
      <c r="D416" s="30" t="s">
        <v>16</v>
      </c>
      <c r="E416" s="31" t="s">
        <v>733</v>
      </c>
      <c r="F416" s="30" t="s">
        <v>497</v>
      </c>
      <c r="G416" s="30" t="s">
        <v>98</v>
      </c>
      <c r="H416" s="30" t="s">
        <v>1918</v>
      </c>
      <c r="I416" s="43">
        <v>1</v>
      </c>
      <c r="J416" s="46" t="s">
        <v>140</v>
      </c>
      <c r="K416" s="30">
        <v>3</v>
      </c>
      <c r="L416" s="109" t="s">
        <v>2481</v>
      </c>
      <c r="M416" s="196"/>
      <c r="N416" s="35"/>
      <c r="O416" s="50"/>
      <c r="P416">
        <v>402</v>
      </c>
    </row>
    <row r="417" spans="1:16" hidden="1">
      <c r="A417" s="29">
        <f>IF(C417="","",SUBTOTAL(103,$C$7:C417))</f>
        <v>8</v>
      </c>
      <c r="B417" s="37" t="s">
        <v>293</v>
      </c>
      <c r="C417" s="31" t="s">
        <v>141</v>
      </c>
      <c r="D417" s="30" t="s">
        <v>16</v>
      </c>
      <c r="E417" s="31" t="s">
        <v>733</v>
      </c>
      <c r="F417" s="30" t="s">
        <v>498</v>
      </c>
      <c r="G417" s="30" t="s">
        <v>133</v>
      </c>
      <c r="H417" s="30" t="s">
        <v>1918</v>
      </c>
      <c r="I417" s="43">
        <v>1</v>
      </c>
      <c r="J417" s="46" t="s">
        <v>140</v>
      </c>
      <c r="K417" s="30">
        <v>3</v>
      </c>
      <c r="L417" s="109" t="s">
        <v>2481</v>
      </c>
      <c r="M417" s="196"/>
      <c r="N417" s="35"/>
      <c r="O417" s="50"/>
      <c r="P417">
        <v>403</v>
      </c>
    </row>
    <row r="418" spans="1:16" hidden="1">
      <c r="A418" s="29">
        <f>IF(C418="","",SUBTOTAL(103,$C$7:C418))</f>
        <v>8</v>
      </c>
      <c r="B418" s="37" t="s">
        <v>293</v>
      </c>
      <c r="C418" s="31" t="s">
        <v>141</v>
      </c>
      <c r="D418" s="30" t="s">
        <v>16</v>
      </c>
      <c r="E418" s="31" t="s">
        <v>733</v>
      </c>
      <c r="F418" s="30" t="s">
        <v>499</v>
      </c>
      <c r="G418" s="30" t="s">
        <v>134</v>
      </c>
      <c r="H418" s="30" t="s">
        <v>1918</v>
      </c>
      <c r="I418" s="43">
        <v>1</v>
      </c>
      <c r="J418" s="46" t="s">
        <v>140</v>
      </c>
      <c r="K418" s="30">
        <v>3</v>
      </c>
      <c r="L418" s="109" t="s">
        <v>2481</v>
      </c>
      <c r="M418" s="196"/>
      <c r="N418" s="35"/>
      <c r="O418" s="50"/>
      <c r="P418">
        <v>404</v>
      </c>
    </row>
    <row r="419" spans="1:16" hidden="1">
      <c r="A419" s="29">
        <f>IF(C419="","",SUBTOTAL(103,$C$7:C419))</f>
        <v>8</v>
      </c>
      <c r="B419" s="37" t="s">
        <v>293</v>
      </c>
      <c r="C419" s="31" t="s">
        <v>141</v>
      </c>
      <c r="D419" s="30" t="s">
        <v>16</v>
      </c>
      <c r="E419" s="31" t="s">
        <v>733</v>
      </c>
      <c r="F419" s="30" t="s">
        <v>500</v>
      </c>
      <c r="G419" s="30" t="s">
        <v>134</v>
      </c>
      <c r="H419" s="30" t="s">
        <v>1918</v>
      </c>
      <c r="I419" s="43">
        <v>1</v>
      </c>
      <c r="J419" s="46" t="s">
        <v>140</v>
      </c>
      <c r="K419" s="30">
        <v>3</v>
      </c>
      <c r="L419" s="109" t="s">
        <v>2481</v>
      </c>
      <c r="M419" s="196"/>
      <c r="N419" s="35"/>
      <c r="O419" s="50"/>
      <c r="P419">
        <v>405</v>
      </c>
    </row>
    <row r="420" spans="1:16" hidden="1">
      <c r="A420" s="29">
        <f>IF(C420="","",SUBTOTAL(103,$C$7:C420))</f>
        <v>8</v>
      </c>
      <c r="B420" s="37" t="s">
        <v>293</v>
      </c>
      <c r="C420" s="31" t="s">
        <v>141</v>
      </c>
      <c r="D420" s="30" t="s">
        <v>16</v>
      </c>
      <c r="E420" s="31" t="s">
        <v>733</v>
      </c>
      <c r="F420" s="30" t="s">
        <v>501</v>
      </c>
      <c r="G420" s="30" t="s">
        <v>134</v>
      </c>
      <c r="H420" s="30" t="s">
        <v>1918</v>
      </c>
      <c r="I420" s="43">
        <v>1</v>
      </c>
      <c r="J420" s="46" t="s">
        <v>140</v>
      </c>
      <c r="K420" s="30">
        <v>3</v>
      </c>
      <c r="L420" s="109" t="s">
        <v>2481</v>
      </c>
      <c r="M420" s="196"/>
      <c r="N420" s="35"/>
      <c r="O420" s="50"/>
      <c r="P420">
        <v>406</v>
      </c>
    </row>
    <row r="421" spans="1:16" hidden="1">
      <c r="A421" s="29">
        <f>IF(C421="","",SUBTOTAL(103,$C$7:C421))</f>
        <v>8</v>
      </c>
      <c r="B421" s="37" t="s">
        <v>293</v>
      </c>
      <c r="C421" s="31" t="s">
        <v>141</v>
      </c>
      <c r="D421" s="30" t="s">
        <v>16</v>
      </c>
      <c r="E421" s="31" t="s">
        <v>733</v>
      </c>
      <c r="F421" s="30" t="s">
        <v>502</v>
      </c>
      <c r="G421" s="30" t="s">
        <v>197</v>
      </c>
      <c r="H421" s="30" t="s">
        <v>1918</v>
      </c>
      <c r="I421" s="43">
        <v>1</v>
      </c>
      <c r="J421" s="46" t="s">
        <v>140</v>
      </c>
      <c r="K421" s="30">
        <v>3</v>
      </c>
      <c r="L421" s="109" t="s">
        <v>2481</v>
      </c>
      <c r="M421" s="196"/>
      <c r="N421" s="35"/>
      <c r="O421" s="50"/>
      <c r="P421">
        <v>407</v>
      </c>
    </row>
    <row r="422" spans="1:16" hidden="1">
      <c r="A422" s="29">
        <f>IF(C422="","",SUBTOTAL(103,$C$7:C422))</f>
        <v>8</v>
      </c>
      <c r="B422" s="37" t="s">
        <v>293</v>
      </c>
      <c r="C422" s="31" t="s">
        <v>141</v>
      </c>
      <c r="D422" s="30" t="s">
        <v>16</v>
      </c>
      <c r="E422" s="31" t="s">
        <v>733</v>
      </c>
      <c r="F422" s="30" t="s">
        <v>458</v>
      </c>
      <c r="G422" s="30" t="s">
        <v>124</v>
      </c>
      <c r="H422" s="30" t="s">
        <v>1918</v>
      </c>
      <c r="I422" s="43">
        <v>1</v>
      </c>
      <c r="J422" s="46" t="s">
        <v>140</v>
      </c>
      <c r="K422" s="30">
        <v>3</v>
      </c>
      <c r="L422" s="109" t="s">
        <v>2481</v>
      </c>
      <c r="M422" s="196"/>
      <c r="N422" s="35"/>
      <c r="O422" s="50"/>
      <c r="P422">
        <v>408</v>
      </c>
    </row>
    <row r="423" spans="1:16" hidden="1">
      <c r="A423" s="29">
        <f>IF(C423="","",SUBTOTAL(103,$C$7:C423))</f>
        <v>8</v>
      </c>
      <c r="B423" s="37" t="s">
        <v>293</v>
      </c>
      <c r="C423" s="31" t="s">
        <v>141</v>
      </c>
      <c r="D423" s="30" t="s">
        <v>16</v>
      </c>
      <c r="E423" s="31" t="s">
        <v>733</v>
      </c>
      <c r="F423" s="30" t="s">
        <v>503</v>
      </c>
      <c r="G423" s="30" t="s">
        <v>125</v>
      </c>
      <c r="H423" s="30" t="s">
        <v>1918</v>
      </c>
      <c r="I423" s="43">
        <v>1</v>
      </c>
      <c r="J423" s="46" t="s">
        <v>140</v>
      </c>
      <c r="K423" s="30">
        <v>3</v>
      </c>
      <c r="L423" s="109" t="s">
        <v>2481</v>
      </c>
      <c r="M423" s="196"/>
      <c r="N423" s="35"/>
      <c r="O423" s="50"/>
      <c r="P423">
        <v>409</v>
      </c>
    </row>
    <row r="424" spans="1:16" hidden="1">
      <c r="A424" s="29">
        <f>IF(C424="","",SUBTOTAL(103,$C$7:C424))</f>
        <v>8</v>
      </c>
      <c r="B424" s="37" t="s">
        <v>293</v>
      </c>
      <c r="C424" s="31" t="s">
        <v>141</v>
      </c>
      <c r="D424" s="30" t="s">
        <v>16</v>
      </c>
      <c r="E424" s="31" t="s">
        <v>733</v>
      </c>
      <c r="F424" s="30" t="s">
        <v>504</v>
      </c>
      <c r="G424" s="30" t="s">
        <v>125</v>
      </c>
      <c r="H424" s="30" t="s">
        <v>1918</v>
      </c>
      <c r="I424" s="43">
        <v>1</v>
      </c>
      <c r="J424" s="46" t="s">
        <v>140</v>
      </c>
      <c r="K424" s="30">
        <v>3</v>
      </c>
      <c r="L424" s="109" t="s">
        <v>2481</v>
      </c>
      <c r="M424" s="196"/>
      <c r="N424" s="35"/>
      <c r="O424" s="50"/>
      <c r="P424">
        <v>410</v>
      </c>
    </row>
    <row r="425" spans="1:16" hidden="1">
      <c r="A425" s="29">
        <f>IF(C425="","",SUBTOTAL(103,$C$7:C425))</f>
        <v>8</v>
      </c>
      <c r="B425" s="37" t="s">
        <v>293</v>
      </c>
      <c r="C425" s="31" t="s">
        <v>141</v>
      </c>
      <c r="D425" s="30" t="s">
        <v>16</v>
      </c>
      <c r="E425" s="31" t="s">
        <v>733</v>
      </c>
      <c r="F425" s="30" t="s">
        <v>505</v>
      </c>
      <c r="G425" s="30" t="s">
        <v>125</v>
      </c>
      <c r="H425" s="30" t="s">
        <v>1918</v>
      </c>
      <c r="I425" s="43">
        <v>1</v>
      </c>
      <c r="J425" s="46" t="s">
        <v>140</v>
      </c>
      <c r="K425" s="30">
        <v>3</v>
      </c>
      <c r="L425" s="109" t="s">
        <v>2481</v>
      </c>
      <c r="M425" s="196"/>
      <c r="N425" s="35"/>
      <c r="O425" s="50"/>
      <c r="P425">
        <v>411</v>
      </c>
    </row>
    <row r="426" spans="1:16" hidden="1">
      <c r="A426" s="29">
        <f>IF(C426="","",SUBTOTAL(103,$C$7:C426))</f>
        <v>8</v>
      </c>
      <c r="B426" s="37" t="s">
        <v>293</v>
      </c>
      <c r="C426" s="31" t="s">
        <v>141</v>
      </c>
      <c r="D426" s="30" t="s">
        <v>16</v>
      </c>
      <c r="E426" s="31" t="s">
        <v>733</v>
      </c>
      <c r="F426" s="30" t="s">
        <v>506</v>
      </c>
      <c r="G426" s="30" t="s">
        <v>125</v>
      </c>
      <c r="H426" s="30" t="s">
        <v>1918</v>
      </c>
      <c r="I426" s="43">
        <v>1</v>
      </c>
      <c r="J426" s="46" t="s">
        <v>140</v>
      </c>
      <c r="K426" s="30">
        <v>3</v>
      </c>
      <c r="L426" s="109" t="s">
        <v>2481</v>
      </c>
      <c r="M426" s="196"/>
      <c r="N426" s="35"/>
      <c r="O426" s="50"/>
      <c r="P426">
        <v>412</v>
      </c>
    </row>
    <row r="427" spans="1:16" hidden="1">
      <c r="A427" s="29">
        <f>IF(C427="","",SUBTOTAL(103,$C$7:C427))</f>
        <v>8</v>
      </c>
      <c r="B427" s="37" t="s">
        <v>293</v>
      </c>
      <c r="C427" s="31" t="s">
        <v>141</v>
      </c>
      <c r="D427" s="30" t="s">
        <v>16</v>
      </c>
      <c r="E427" s="31" t="s">
        <v>733</v>
      </c>
      <c r="F427" s="30" t="s">
        <v>507</v>
      </c>
      <c r="G427" s="30" t="s">
        <v>125</v>
      </c>
      <c r="H427" s="30" t="s">
        <v>1918</v>
      </c>
      <c r="I427" s="43">
        <v>1</v>
      </c>
      <c r="J427" s="46" t="s">
        <v>140</v>
      </c>
      <c r="K427" s="30">
        <v>3</v>
      </c>
      <c r="L427" s="109" t="s">
        <v>2481</v>
      </c>
      <c r="M427" s="196"/>
      <c r="N427" s="35"/>
      <c r="O427" s="50"/>
      <c r="P427">
        <v>413</v>
      </c>
    </row>
    <row r="428" spans="1:16" hidden="1">
      <c r="A428" s="29">
        <f>IF(C428="","",SUBTOTAL(103,$C$7:C428))</f>
        <v>8</v>
      </c>
      <c r="B428" s="37" t="s">
        <v>293</v>
      </c>
      <c r="C428" s="31" t="s">
        <v>141</v>
      </c>
      <c r="D428" s="30" t="s">
        <v>16</v>
      </c>
      <c r="E428" s="31" t="s">
        <v>733</v>
      </c>
      <c r="F428" s="30" t="s">
        <v>508</v>
      </c>
      <c r="G428" s="30" t="s">
        <v>125</v>
      </c>
      <c r="H428" s="30" t="s">
        <v>1918</v>
      </c>
      <c r="I428" s="43">
        <v>1</v>
      </c>
      <c r="J428" s="46" t="s">
        <v>140</v>
      </c>
      <c r="K428" s="30">
        <v>3</v>
      </c>
      <c r="L428" s="109" t="s">
        <v>2481</v>
      </c>
      <c r="M428" s="196"/>
      <c r="N428" s="35"/>
      <c r="O428" s="50"/>
      <c r="P428">
        <v>414</v>
      </c>
    </row>
    <row r="429" spans="1:16" hidden="1">
      <c r="A429" s="29">
        <f>IF(C429="","",SUBTOTAL(103,$C$7:C429))</f>
        <v>8</v>
      </c>
      <c r="B429" s="37" t="s">
        <v>293</v>
      </c>
      <c r="C429" s="31" t="s">
        <v>141</v>
      </c>
      <c r="D429" s="30" t="s">
        <v>16</v>
      </c>
      <c r="E429" s="31" t="s">
        <v>733</v>
      </c>
      <c r="F429" s="30" t="s">
        <v>509</v>
      </c>
      <c r="G429" s="30" t="s">
        <v>125</v>
      </c>
      <c r="H429" s="30" t="s">
        <v>1918</v>
      </c>
      <c r="I429" s="43">
        <v>1</v>
      </c>
      <c r="J429" s="46" t="s">
        <v>140</v>
      </c>
      <c r="K429" s="30">
        <v>3</v>
      </c>
      <c r="L429" s="109" t="s">
        <v>2481</v>
      </c>
      <c r="M429" s="196"/>
      <c r="N429" s="35"/>
      <c r="O429" s="50"/>
      <c r="P429">
        <v>415</v>
      </c>
    </row>
    <row r="430" spans="1:16" hidden="1">
      <c r="A430" s="29">
        <f>IF(C430="","",SUBTOTAL(103,$C$7:C430))</f>
        <v>8</v>
      </c>
      <c r="B430" s="37" t="s">
        <v>293</v>
      </c>
      <c r="C430" s="31" t="s">
        <v>141</v>
      </c>
      <c r="D430" s="30" t="s">
        <v>16</v>
      </c>
      <c r="E430" s="31" t="s">
        <v>733</v>
      </c>
      <c r="F430" s="30" t="s">
        <v>510</v>
      </c>
      <c r="G430" s="30" t="s">
        <v>125</v>
      </c>
      <c r="H430" s="30" t="s">
        <v>1918</v>
      </c>
      <c r="I430" s="43">
        <v>1</v>
      </c>
      <c r="J430" s="46" t="s">
        <v>140</v>
      </c>
      <c r="K430" s="30">
        <v>3</v>
      </c>
      <c r="L430" s="109" t="s">
        <v>2481</v>
      </c>
      <c r="M430" s="196"/>
      <c r="N430" s="35"/>
      <c r="O430" s="50"/>
      <c r="P430">
        <v>416</v>
      </c>
    </row>
    <row r="431" spans="1:16" hidden="1">
      <c r="A431" s="29">
        <f>IF(C431="","",SUBTOTAL(103,$C$7:C431))</f>
        <v>8</v>
      </c>
      <c r="B431" s="37" t="s">
        <v>293</v>
      </c>
      <c r="C431" s="31" t="s">
        <v>141</v>
      </c>
      <c r="D431" s="30" t="s">
        <v>16</v>
      </c>
      <c r="E431" s="31" t="s">
        <v>733</v>
      </c>
      <c r="F431" s="30" t="s">
        <v>511</v>
      </c>
      <c r="G431" s="30" t="s">
        <v>125</v>
      </c>
      <c r="H431" s="30" t="s">
        <v>1918</v>
      </c>
      <c r="I431" s="43">
        <v>1</v>
      </c>
      <c r="J431" s="46" t="s">
        <v>140</v>
      </c>
      <c r="K431" s="30">
        <v>3</v>
      </c>
      <c r="L431" s="109" t="s">
        <v>2481</v>
      </c>
      <c r="M431" s="196"/>
      <c r="N431" s="35"/>
      <c r="O431" s="50"/>
      <c r="P431">
        <v>417</v>
      </c>
    </row>
    <row r="432" spans="1:16" hidden="1">
      <c r="A432" s="29">
        <f>IF(C432="","",SUBTOTAL(103,$C$7:C432))</f>
        <v>8</v>
      </c>
      <c r="B432" s="37" t="s">
        <v>293</v>
      </c>
      <c r="C432" s="31" t="s">
        <v>141</v>
      </c>
      <c r="D432" s="30" t="s">
        <v>16</v>
      </c>
      <c r="E432" s="31" t="s">
        <v>733</v>
      </c>
      <c r="F432" s="30" t="s">
        <v>512</v>
      </c>
      <c r="G432" s="30" t="s">
        <v>125</v>
      </c>
      <c r="H432" s="30" t="s">
        <v>1918</v>
      </c>
      <c r="I432" s="43">
        <v>1</v>
      </c>
      <c r="J432" s="46" t="s">
        <v>140</v>
      </c>
      <c r="K432" s="30">
        <v>3</v>
      </c>
      <c r="L432" s="109" t="s">
        <v>2481</v>
      </c>
      <c r="M432" s="196"/>
      <c r="N432" s="35"/>
      <c r="O432" s="50"/>
      <c r="P432">
        <v>418</v>
      </c>
    </row>
    <row r="433" spans="1:16" hidden="1">
      <c r="A433" s="29">
        <f>IF(C433="","",SUBTOTAL(103,$C$7:C433))</f>
        <v>8</v>
      </c>
      <c r="B433" s="37" t="s">
        <v>293</v>
      </c>
      <c r="C433" s="31" t="s">
        <v>141</v>
      </c>
      <c r="D433" s="30" t="s">
        <v>16</v>
      </c>
      <c r="E433" s="31" t="s">
        <v>733</v>
      </c>
      <c r="F433" s="30" t="s">
        <v>513</v>
      </c>
      <c r="G433" s="30" t="s">
        <v>125</v>
      </c>
      <c r="H433" s="30" t="s">
        <v>1918</v>
      </c>
      <c r="I433" s="43">
        <v>1</v>
      </c>
      <c r="J433" s="46" t="s">
        <v>140</v>
      </c>
      <c r="K433" s="30">
        <v>3</v>
      </c>
      <c r="L433" s="109" t="s">
        <v>2481</v>
      </c>
      <c r="M433" s="196"/>
      <c r="N433" s="35"/>
      <c r="O433" s="50"/>
      <c r="P433">
        <v>419</v>
      </c>
    </row>
    <row r="434" spans="1:16" hidden="1">
      <c r="A434" s="29">
        <f>IF(C434="","",SUBTOTAL(103,$C$7:C434))</f>
        <v>8</v>
      </c>
      <c r="B434" s="37" t="s">
        <v>293</v>
      </c>
      <c r="C434" s="31" t="s">
        <v>141</v>
      </c>
      <c r="D434" s="30" t="s">
        <v>16</v>
      </c>
      <c r="E434" s="31" t="s">
        <v>733</v>
      </c>
      <c r="F434" s="30" t="s">
        <v>514</v>
      </c>
      <c r="G434" s="30" t="s">
        <v>125</v>
      </c>
      <c r="H434" s="30" t="s">
        <v>1918</v>
      </c>
      <c r="I434" s="43">
        <v>1</v>
      </c>
      <c r="J434" s="46" t="s">
        <v>140</v>
      </c>
      <c r="K434" s="30">
        <v>3</v>
      </c>
      <c r="L434" s="109" t="s">
        <v>2481</v>
      </c>
      <c r="M434" s="196"/>
      <c r="N434" s="35"/>
      <c r="O434" s="50"/>
      <c r="P434">
        <v>420</v>
      </c>
    </row>
    <row r="435" spans="1:16" hidden="1">
      <c r="A435" s="29">
        <f>IF(C435="","",SUBTOTAL(103,$C$7:C435))</f>
        <v>8</v>
      </c>
      <c r="B435" s="37" t="s">
        <v>293</v>
      </c>
      <c r="C435" s="31" t="s">
        <v>141</v>
      </c>
      <c r="D435" s="30" t="s">
        <v>16</v>
      </c>
      <c r="E435" s="31" t="s">
        <v>733</v>
      </c>
      <c r="F435" s="30" t="s">
        <v>515</v>
      </c>
      <c r="G435" s="30" t="s">
        <v>125</v>
      </c>
      <c r="H435" s="30" t="s">
        <v>1918</v>
      </c>
      <c r="I435" s="43">
        <v>1</v>
      </c>
      <c r="J435" s="46" t="s">
        <v>140</v>
      </c>
      <c r="K435" s="30">
        <v>3</v>
      </c>
      <c r="L435" s="109" t="s">
        <v>2481</v>
      </c>
      <c r="M435" s="196"/>
      <c r="N435" s="35"/>
      <c r="O435" s="50"/>
      <c r="P435">
        <v>421</v>
      </c>
    </row>
    <row r="436" spans="1:16" hidden="1">
      <c r="A436" s="29">
        <f>IF(C436="","",SUBTOTAL(103,$C$7:C436))</f>
        <v>8</v>
      </c>
      <c r="B436" s="37" t="s">
        <v>293</v>
      </c>
      <c r="C436" s="31" t="s">
        <v>141</v>
      </c>
      <c r="D436" s="30" t="s">
        <v>16</v>
      </c>
      <c r="E436" s="31" t="s">
        <v>733</v>
      </c>
      <c r="F436" s="30" t="s">
        <v>516</v>
      </c>
      <c r="G436" s="30" t="s">
        <v>125</v>
      </c>
      <c r="H436" s="30" t="s">
        <v>1918</v>
      </c>
      <c r="I436" s="43">
        <v>1</v>
      </c>
      <c r="J436" s="46" t="s">
        <v>140</v>
      </c>
      <c r="K436" s="30">
        <v>3</v>
      </c>
      <c r="L436" s="109" t="s">
        <v>2481</v>
      </c>
      <c r="M436" s="196"/>
      <c r="N436" s="35"/>
      <c r="O436" s="50"/>
      <c r="P436">
        <v>422</v>
      </c>
    </row>
    <row r="437" spans="1:16" hidden="1">
      <c r="A437" s="29">
        <f>IF(C437="","",SUBTOTAL(103,$C$7:C437))</f>
        <v>8</v>
      </c>
      <c r="B437" s="37" t="s">
        <v>293</v>
      </c>
      <c r="C437" s="31" t="s">
        <v>141</v>
      </c>
      <c r="D437" s="30" t="s">
        <v>16</v>
      </c>
      <c r="E437" s="31" t="s">
        <v>733</v>
      </c>
      <c r="F437" s="30" t="s">
        <v>517</v>
      </c>
      <c r="G437" s="30" t="s">
        <v>125</v>
      </c>
      <c r="H437" s="30" t="s">
        <v>1918</v>
      </c>
      <c r="I437" s="43">
        <v>1</v>
      </c>
      <c r="J437" s="46" t="s">
        <v>140</v>
      </c>
      <c r="K437" s="30">
        <v>3</v>
      </c>
      <c r="L437" s="109" t="s">
        <v>2481</v>
      </c>
      <c r="M437" s="196"/>
      <c r="N437" s="35"/>
      <c r="O437" s="50"/>
      <c r="P437">
        <v>423</v>
      </c>
    </row>
    <row r="438" spans="1:16" hidden="1">
      <c r="A438" s="29">
        <f>IF(C438="","",SUBTOTAL(103,$C$7:C438))</f>
        <v>8</v>
      </c>
      <c r="B438" s="37" t="s">
        <v>293</v>
      </c>
      <c r="C438" s="31" t="s">
        <v>141</v>
      </c>
      <c r="D438" s="30" t="s">
        <v>16</v>
      </c>
      <c r="E438" s="31" t="s">
        <v>733</v>
      </c>
      <c r="F438" s="30" t="s">
        <v>518</v>
      </c>
      <c r="G438" s="30" t="s">
        <v>125</v>
      </c>
      <c r="H438" s="30" t="s">
        <v>1918</v>
      </c>
      <c r="I438" s="43">
        <v>1</v>
      </c>
      <c r="J438" s="46" t="s">
        <v>140</v>
      </c>
      <c r="K438" s="30">
        <v>3</v>
      </c>
      <c r="L438" s="109" t="s">
        <v>2481</v>
      </c>
      <c r="M438" s="196"/>
      <c r="N438" s="35"/>
      <c r="O438" s="50"/>
      <c r="P438">
        <v>424</v>
      </c>
    </row>
    <row r="439" spans="1:16" hidden="1">
      <c r="A439" s="29">
        <f>IF(C439="","",SUBTOTAL(103,$C$7:C439))</f>
        <v>8</v>
      </c>
      <c r="B439" s="37" t="s">
        <v>293</v>
      </c>
      <c r="C439" s="31" t="s">
        <v>141</v>
      </c>
      <c r="D439" s="30" t="s">
        <v>16</v>
      </c>
      <c r="E439" s="31" t="s">
        <v>733</v>
      </c>
      <c r="F439" s="30" t="s">
        <v>519</v>
      </c>
      <c r="G439" s="30" t="s">
        <v>123</v>
      </c>
      <c r="H439" s="30" t="s">
        <v>1918</v>
      </c>
      <c r="I439" s="43">
        <v>1</v>
      </c>
      <c r="J439" s="46" t="s">
        <v>140</v>
      </c>
      <c r="K439" s="30">
        <v>3</v>
      </c>
      <c r="L439" s="109" t="s">
        <v>2481</v>
      </c>
      <c r="M439" s="196"/>
      <c r="N439" s="35"/>
      <c r="O439" s="50"/>
      <c r="P439">
        <v>425</v>
      </c>
    </row>
    <row r="440" spans="1:16" hidden="1">
      <c r="A440" s="29">
        <f>IF(C440="","",SUBTOTAL(103,$C$7:C440))</f>
        <v>8</v>
      </c>
      <c r="B440" s="37" t="s">
        <v>293</v>
      </c>
      <c r="C440" s="31" t="s">
        <v>141</v>
      </c>
      <c r="D440" s="30" t="s">
        <v>16</v>
      </c>
      <c r="E440" s="31" t="s">
        <v>733</v>
      </c>
      <c r="F440" s="30" t="s">
        <v>520</v>
      </c>
      <c r="G440" s="30" t="s">
        <v>123</v>
      </c>
      <c r="H440" s="30" t="s">
        <v>1918</v>
      </c>
      <c r="I440" s="43">
        <v>1</v>
      </c>
      <c r="J440" s="46" t="s">
        <v>140</v>
      </c>
      <c r="K440" s="30">
        <v>3</v>
      </c>
      <c r="L440" s="109" t="s">
        <v>2481</v>
      </c>
      <c r="M440" s="196"/>
      <c r="N440" s="35"/>
      <c r="O440" s="50"/>
      <c r="P440">
        <v>426</v>
      </c>
    </row>
    <row r="441" spans="1:16" hidden="1">
      <c r="A441" s="29">
        <f>IF(C441="","",SUBTOTAL(103,$C$7:C441))</f>
        <v>8</v>
      </c>
      <c r="B441" s="37" t="s">
        <v>293</v>
      </c>
      <c r="C441" s="31" t="s">
        <v>141</v>
      </c>
      <c r="D441" s="30" t="s">
        <v>16</v>
      </c>
      <c r="E441" s="31" t="s">
        <v>733</v>
      </c>
      <c r="F441" s="30" t="s">
        <v>521</v>
      </c>
      <c r="G441" s="30" t="s">
        <v>123</v>
      </c>
      <c r="H441" s="30" t="s">
        <v>1918</v>
      </c>
      <c r="I441" s="43">
        <v>1</v>
      </c>
      <c r="J441" s="46" t="s">
        <v>140</v>
      </c>
      <c r="K441" s="30">
        <v>3</v>
      </c>
      <c r="L441" s="109" t="s">
        <v>2481</v>
      </c>
      <c r="M441" s="196"/>
      <c r="N441" s="35"/>
      <c r="O441" s="50"/>
      <c r="P441">
        <v>427</v>
      </c>
    </row>
    <row r="442" spans="1:16" hidden="1">
      <c r="A442" s="29">
        <f>IF(C442="","",SUBTOTAL(103,$C$7:C442))</f>
        <v>8</v>
      </c>
      <c r="B442" s="37" t="s">
        <v>293</v>
      </c>
      <c r="C442" s="31" t="s">
        <v>141</v>
      </c>
      <c r="D442" s="30" t="s">
        <v>16</v>
      </c>
      <c r="E442" s="31" t="s">
        <v>733</v>
      </c>
      <c r="F442" s="30" t="s">
        <v>522</v>
      </c>
      <c r="G442" s="30" t="s">
        <v>92</v>
      </c>
      <c r="H442" s="30" t="s">
        <v>1918</v>
      </c>
      <c r="I442" s="43">
        <v>1</v>
      </c>
      <c r="J442" s="46" t="s">
        <v>140</v>
      </c>
      <c r="K442" s="30">
        <v>3</v>
      </c>
      <c r="L442" s="109" t="s">
        <v>2481</v>
      </c>
      <c r="M442" s="196"/>
      <c r="N442" s="35"/>
      <c r="O442" s="50"/>
      <c r="P442">
        <v>428</v>
      </c>
    </row>
    <row r="443" spans="1:16" hidden="1">
      <c r="A443" s="29">
        <f>IF(C443="","",SUBTOTAL(103,$C$7:C443))</f>
        <v>8</v>
      </c>
      <c r="B443" s="37" t="s">
        <v>293</v>
      </c>
      <c r="C443" s="31" t="s">
        <v>141</v>
      </c>
      <c r="D443" s="30" t="s">
        <v>16</v>
      </c>
      <c r="E443" s="31" t="s">
        <v>733</v>
      </c>
      <c r="F443" s="30" t="s">
        <v>523</v>
      </c>
      <c r="G443" s="30" t="s">
        <v>92</v>
      </c>
      <c r="H443" s="30" t="s">
        <v>1918</v>
      </c>
      <c r="I443" s="43">
        <v>1</v>
      </c>
      <c r="J443" s="46" t="s">
        <v>140</v>
      </c>
      <c r="K443" s="30">
        <v>3</v>
      </c>
      <c r="L443" s="109" t="s">
        <v>2481</v>
      </c>
      <c r="M443" s="196"/>
      <c r="N443" s="35"/>
      <c r="O443" s="50"/>
      <c r="P443">
        <v>429</v>
      </c>
    </row>
    <row r="444" spans="1:16" hidden="1">
      <c r="A444" s="29">
        <f>IF(C444="","",SUBTOTAL(103,$C$7:C444))</f>
        <v>8</v>
      </c>
      <c r="B444" s="37" t="s">
        <v>293</v>
      </c>
      <c r="C444" s="31" t="s">
        <v>141</v>
      </c>
      <c r="D444" s="30" t="s">
        <v>16</v>
      </c>
      <c r="E444" s="31" t="s">
        <v>733</v>
      </c>
      <c r="F444" s="30" t="s">
        <v>524</v>
      </c>
      <c r="G444" s="30" t="s">
        <v>92</v>
      </c>
      <c r="H444" s="30" t="s">
        <v>1918</v>
      </c>
      <c r="I444" s="43">
        <v>1</v>
      </c>
      <c r="J444" s="46" t="s">
        <v>140</v>
      </c>
      <c r="K444" s="30">
        <v>3</v>
      </c>
      <c r="L444" s="109" t="s">
        <v>2481</v>
      </c>
      <c r="M444" s="196"/>
      <c r="N444" s="35"/>
      <c r="O444" s="50"/>
      <c r="P444">
        <v>430</v>
      </c>
    </row>
    <row r="445" spans="1:16" hidden="1">
      <c r="A445" s="29">
        <f>IF(C445="","",SUBTOTAL(103,$C$7:C445))</f>
        <v>8</v>
      </c>
      <c r="B445" s="37" t="s">
        <v>293</v>
      </c>
      <c r="C445" s="31" t="s">
        <v>141</v>
      </c>
      <c r="D445" s="30" t="s">
        <v>16</v>
      </c>
      <c r="E445" s="31" t="s">
        <v>733</v>
      </c>
      <c r="F445" s="30" t="s">
        <v>525</v>
      </c>
      <c r="G445" s="30" t="s">
        <v>127</v>
      </c>
      <c r="H445" s="30" t="s">
        <v>1918</v>
      </c>
      <c r="I445" s="43">
        <v>1</v>
      </c>
      <c r="J445" s="46" t="s">
        <v>140</v>
      </c>
      <c r="K445" s="30">
        <v>3</v>
      </c>
      <c r="L445" s="109" t="s">
        <v>2481</v>
      </c>
      <c r="M445" s="196"/>
      <c r="N445" s="35"/>
      <c r="O445" s="50"/>
      <c r="P445">
        <v>431</v>
      </c>
    </row>
    <row r="446" spans="1:16" hidden="1">
      <c r="A446" s="29">
        <f>IF(C446="","",SUBTOTAL(103,$C$7:C446))</f>
        <v>8</v>
      </c>
      <c r="B446" s="37" t="s">
        <v>293</v>
      </c>
      <c r="C446" s="31" t="s">
        <v>141</v>
      </c>
      <c r="D446" s="30" t="s">
        <v>16</v>
      </c>
      <c r="E446" s="31" t="s">
        <v>733</v>
      </c>
      <c r="F446" s="30" t="s">
        <v>526</v>
      </c>
      <c r="G446" s="30" t="s">
        <v>127</v>
      </c>
      <c r="H446" s="30" t="s">
        <v>1918</v>
      </c>
      <c r="I446" s="43">
        <v>1</v>
      </c>
      <c r="J446" s="46" t="s">
        <v>140</v>
      </c>
      <c r="K446" s="30">
        <v>3</v>
      </c>
      <c r="L446" s="109" t="s">
        <v>2481</v>
      </c>
      <c r="M446" s="196"/>
      <c r="N446" s="35"/>
      <c r="O446" s="50"/>
      <c r="P446">
        <v>432</v>
      </c>
    </row>
    <row r="447" spans="1:16" hidden="1">
      <c r="A447" s="29">
        <f>IF(C447="","",SUBTOTAL(103,$C$7:C447))</f>
        <v>8</v>
      </c>
      <c r="B447" s="37" t="s">
        <v>293</v>
      </c>
      <c r="C447" s="31" t="s">
        <v>141</v>
      </c>
      <c r="D447" s="30" t="s">
        <v>16</v>
      </c>
      <c r="E447" s="31" t="s">
        <v>733</v>
      </c>
      <c r="F447" s="30" t="s">
        <v>527</v>
      </c>
      <c r="G447" s="30" t="s">
        <v>127</v>
      </c>
      <c r="H447" s="30" t="s">
        <v>1918</v>
      </c>
      <c r="I447" s="43">
        <v>1</v>
      </c>
      <c r="J447" s="46" t="s">
        <v>140</v>
      </c>
      <c r="K447" s="30">
        <v>3</v>
      </c>
      <c r="L447" s="109" t="s">
        <v>2481</v>
      </c>
      <c r="M447" s="196"/>
      <c r="N447" s="35"/>
      <c r="O447" s="50"/>
      <c r="P447">
        <v>433</v>
      </c>
    </row>
    <row r="448" spans="1:16" hidden="1">
      <c r="A448" s="29">
        <f>IF(C448="","",SUBTOTAL(103,$C$7:C448))</f>
        <v>8</v>
      </c>
      <c r="B448" s="37" t="s">
        <v>293</v>
      </c>
      <c r="C448" s="31" t="s">
        <v>141</v>
      </c>
      <c r="D448" s="30" t="s">
        <v>16</v>
      </c>
      <c r="E448" s="31" t="s">
        <v>733</v>
      </c>
      <c r="F448" s="30" t="s">
        <v>528</v>
      </c>
      <c r="G448" s="30" t="s">
        <v>135</v>
      </c>
      <c r="H448" s="30" t="s">
        <v>1918</v>
      </c>
      <c r="I448" s="43">
        <v>1</v>
      </c>
      <c r="J448" s="46" t="s">
        <v>140</v>
      </c>
      <c r="K448" s="30">
        <v>3</v>
      </c>
      <c r="L448" s="109" t="s">
        <v>2481</v>
      </c>
      <c r="M448" s="196"/>
      <c r="N448" s="35"/>
      <c r="O448" s="50"/>
      <c r="P448">
        <v>434</v>
      </c>
    </row>
    <row r="449" spans="1:16" hidden="1">
      <c r="A449" s="29">
        <f>IF(C449="","",SUBTOTAL(103,$C$7:C449))</f>
        <v>8</v>
      </c>
      <c r="B449" s="37" t="s">
        <v>293</v>
      </c>
      <c r="C449" s="31" t="s">
        <v>141</v>
      </c>
      <c r="D449" s="30" t="s">
        <v>16</v>
      </c>
      <c r="E449" s="31" t="s">
        <v>733</v>
      </c>
      <c r="F449" s="30" t="s">
        <v>529</v>
      </c>
      <c r="G449" s="30" t="s">
        <v>135</v>
      </c>
      <c r="H449" s="30" t="s">
        <v>1918</v>
      </c>
      <c r="I449" s="43">
        <v>1</v>
      </c>
      <c r="J449" s="46" t="s">
        <v>140</v>
      </c>
      <c r="K449" s="30">
        <v>3</v>
      </c>
      <c r="L449" s="109" t="s">
        <v>2481</v>
      </c>
      <c r="M449" s="196"/>
      <c r="N449" s="35"/>
      <c r="O449" s="50"/>
      <c r="P449">
        <v>435</v>
      </c>
    </row>
    <row r="450" spans="1:16" hidden="1">
      <c r="A450" s="29">
        <f>IF(C450="","",SUBTOTAL(103,$C$7:C450))</f>
        <v>8</v>
      </c>
      <c r="B450" s="37" t="s">
        <v>293</v>
      </c>
      <c r="C450" s="31" t="s">
        <v>141</v>
      </c>
      <c r="D450" s="30" t="s">
        <v>16</v>
      </c>
      <c r="E450" s="31" t="s">
        <v>733</v>
      </c>
      <c r="F450" s="30" t="s">
        <v>530</v>
      </c>
      <c r="G450" s="30" t="s">
        <v>135</v>
      </c>
      <c r="H450" s="30" t="s">
        <v>1918</v>
      </c>
      <c r="I450" s="43">
        <v>1</v>
      </c>
      <c r="J450" s="46" t="s">
        <v>140</v>
      </c>
      <c r="K450" s="30">
        <v>3</v>
      </c>
      <c r="L450" s="109" t="s">
        <v>2481</v>
      </c>
      <c r="M450" s="196"/>
      <c r="N450" s="35"/>
      <c r="O450" s="50"/>
      <c r="P450">
        <v>436</v>
      </c>
    </row>
    <row r="451" spans="1:16" hidden="1">
      <c r="A451" s="29">
        <f>IF(C451="","",SUBTOTAL(103,$C$7:C451))</f>
        <v>8</v>
      </c>
      <c r="B451" s="37" t="s">
        <v>293</v>
      </c>
      <c r="C451" s="31" t="s">
        <v>141</v>
      </c>
      <c r="D451" s="30" t="s">
        <v>16</v>
      </c>
      <c r="E451" s="31" t="s">
        <v>733</v>
      </c>
      <c r="F451" s="30" t="s">
        <v>531</v>
      </c>
      <c r="G451" s="30" t="s">
        <v>135</v>
      </c>
      <c r="H451" s="30" t="s">
        <v>1918</v>
      </c>
      <c r="I451" s="43">
        <v>1</v>
      </c>
      <c r="J451" s="46" t="s">
        <v>140</v>
      </c>
      <c r="K451" s="30">
        <v>3</v>
      </c>
      <c r="L451" s="109" t="s">
        <v>2481</v>
      </c>
      <c r="M451" s="196"/>
      <c r="N451" s="35"/>
      <c r="O451" s="50"/>
      <c r="P451">
        <v>437</v>
      </c>
    </row>
    <row r="452" spans="1:16" hidden="1">
      <c r="A452" s="29">
        <f>IF(C452="","",SUBTOTAL(103,$C$7:C452))</f>
        <v>8</v>
      </c>
      <c r="B452" s="37" t="s">
        <v>293</v>
      </c>
      <c r="C452" s="31" t="s">
        <v>141</v>
      </c>
      <c r="D452" s="30" t="s">
        <v>16</v>
      </c>
      <c r="E452" s="31" t="s">
        <v>733</v>
      </c>
      <c r="F452" s="30" t="s">
        <v>532</v>
      </c>
      <c r="G452" s="30" t="s">
        <v>135</v>
      </c>
      <c r="H452" s="30" t="s">
        <v>1918</v>
      </c>
      <c r="I452" s="43">
        <v>1</v>
      </c>
      <c r="J452" s="46" t="s">
        <v>140</v>
      </c>
      <c r="K452" s="30">
        <v>3</v>
      </c>
      <c r="L452" s="109" t="s">
        <v>2481</v>
      </c>
      <c r="M452" s="196"/>
      <c r="N452" s="35"/>
      <c r="O452" s="50"/>
      <c r="P452">
        <v>438</v>
      </c>
    </row>
    <row r="453" spans="1:16" hidden="1">
      <c r="A453" s="29">
        <f>IF(C453="","",SUBTOTAL(103,$C$7:C453))</f>
        <v>8</v>
      </c>
      <c r="B453" s="37" t="s">
        <v>293</v>
      </c>
      <c r="C453" s="31" t="s">
        <v>141</v>
      </c>
      <c r="D453" s="30" t="s">
        <v>16</v>
      </c>
      <c r="E453" s="31" t="s">
        <v>733</v>
      </c>
      <c r="F453" s="30" t="s">
        <v>533</v>
      </c>
      <c r="G453" s="30" t="s">
        <v>91</v>
      </c>
      <c r="H453" s="30" t="s">
        <v>1918</v>
      </c>
      <c r="I453" s="43">
        <v>1</v>
      </c>
      <c r="J453" s="46" t="s">
        <v>140</v>
      </c>
      <c r="K453" s="30">
        <v>3</v>
      </c>
      <c r="L453" s="109" t="s">
        <v>2481</v>
      </c>
      <c r="M453" s="196"/>
      <c r="N453" s="35"/>
      <c r="O453" s="50"/>
      <c r="P453">
        <v>439</v>
      </c>
    </row>
    <row r="454" spans="1:16" hidden="1">
      <c r="A454" s="29">
        <f>IF(C454="","",SUBTOTAL(103,$C$7:C454))</f>
        <v>8</v>
      </c>
      <c r="B454" s="37" t="s">
        <v>293</v>
      </c>
      <c r="C454" s="31" t="s">
        <v>141</v>
      </c>
      <c r="D454" s="30" t="s">
        <v>16</v>
      </c>
      <c r="E454" s="31" t="s">
        <v>733</v>
      </c>
      <c r="F454" s="30" t="s">
        <v>534</v>
      </c>
      <c r="G454" s="30" t="s">
        <v>91</v>
      </c>
      <c r="H454" s="30" t="s">
        <v>1918</v>
      </c>
      <c r="I454" s="43">
        <v>1</v>
      </c>
      <c r="J454" s="46" t="s">
        <v>140</v>
      </c>
      <c r="K454" s="30">
        <v>3</v>
      </c>
      <c r="L454" s="109" t="s">
        <v>2481</v>
      </c>
      <c r="M454" s="196"/>
      <c r="N454" s="35"/>
      <c r="O454" s="50"/>
      <c r="P454">
        <v>440</v>
      </c>
    </row>
    <row r="455" spans="1:16" hidden="1">
      <c r="A455" s="29">
        <f>IF(C455="","",SUBTOTAL(103,$C$7:C455))</f>
        <v>8</v>
      </c>
      <c r="B455" s="37" t="s">
        <v>293</v>
      </c>
      <c r="C455" s="31" t="s">
        <v>141</v>
      </c>
      <c r="D455" s="30" t="s">
        <v>16</v>
      </c>
      <c r="E455" s="31" t="s">
        <v>733</v>
      </c>
      <c r="F455" s="30" t="s">
        <v>535</v>
      </c>
      <c r="G455" s="30" t="s">
        <v>126</v>
      </c>
      <c r="H455" s="30" t="s">
        <v>1918</v>
      </c>
      <c r="I455" s="43">
        <v>1</v>
      </c>
      <c r="J455" s="46" t="s">
        <v>140</v>
      </c>
      <c r="K455" s="30">
        <v>3</v>
      </c>
      <c r="L455" s="109" t="s">
        <v>2481</v>
      </c>
      <c r="M455" s="196"/>
      <c r="N455" s="35"/>
      <c r="O455" s="50"/>
      <c r="P455">
        <v>441</v>
      </c>
    </row>
    <row r="456" spans="1:16" hidden="1">
      <c r="A456" s="29">
        <f>IF(C456="","",SUBTOTAL(103,$C$7:C456))</f>
        <v>8</v>
      </c>
      <c r="B456" s="37" t="s">
        <v>293</v>
      </c>
      <c r="C456" s="31" t="s">
        <v>141</v>
      </c>
      <c r="D456" s="30" t="s">
        <v>16</v>
      </c>
      <c r="E456" s="31" t="s">
        <v>733</v>
      </c>
      <c r="F456" s="30" t="s">
        <v>536</v>
      </c>
      <c r="G456" s="30" t="s">
        <v>90</v>
      </c>
      <c r="H456" s="30" t="s">
        <v>1918</v>
      </c>
      <c r="I456" s="43">
        <v>1</v>
      </c>
      <c r="J456" s="46" t="s">
        <v>140</v>
      </c>
      <c r="K456" s="30">
        <v>3</v>
      </c>
      <c r="L456" s="109" t="s">
        <v>2481</v>
      </c>
      <c r="M456" s="196"/>
      <c r="N456" s="35"/>
      <c r="O456" s="50"/>
      <c r="P456">
        <v>442</v>
      </c>
    </row>
    <row r="457" spans="1:16" hidden="1">
      <c r="A457" s="29">
        <f>IF(C457="","",SUBTOTAL(103,$C$7:C457))</f>
        <v>8</v>
      </c>
      <c r="B457" s="37" t="s">
        <v>293</v>
      </c>
      <c r="C457" s="31" t="s">
        <v>141</v>
      </c>
      <c r="D457" s="30" t="s">
        <v>16</v>
      </c>
      <c r="E457" s="31" t="s">
        <v>733</v>
      </c>
      <c r="F457" s="30" t="s">
        <v>537</v>
      </c>
      <c r="G457" s="30" t="s">
        <v>90</v>
      </c>
      <c r="H457" s="30" t="s">
        <v>1918</v>
      </c>
      <c r="I457" s="43">
        <v>1</v>
      </c>
      <c r="J457" s="46" t="s">
        <v>140</v>
      </c>
      <c r="K457" s="30">
        <v>3</v>
      </c>
      <c r="L457" s="109" t="s">
        <v>2481</v>
      </c>
      <c r="M457" s="196"/>
      <c r="N457" s="35"/>
      <c r="O457" s="50"/>
      <c r="P457">
        <v>443</v>
      </c>
    </row>
    <row r="458" spans="1:16" hidden="1">
      <c r="A458" s="29">
        <f>IF(C458="","",SUBTOTAL(103,$C$7:C458))</f>
        <v>8</v>
      </c>
      <c r="B458" s="37" t="s">
        <v>293</v>
      </c>
      <c r="C458" s="31" t="s">
        <v>141</v>
      </c>
      <c r="D458" s="30" t="s">
        <v>16</v>
      </c>
      <c r="E458" s="31" t="s">
        <v>733</v>
      </c>
      <c r="F458" s="30" t="s">
        <v>538</v>
      </c>
      <c r="G458" s="30" t="s">
        <v>90</v>
      </c>
      <c r="H458" s="30" t="s">
        <v>1918</v>
      </c>
      <c r="I458" s="43">
        <v>1</v>
      </c>
      <c r="J458" s="46" t="s">
        <v>140</v>
      </c>
      <c r="K458" s="30">
        <v>3</v>
      </c>
      <c r="L458" s="109" t="s">
        <v>2481</v>
      </c>
      <c r="M458" s="196"/>
      <c r="N458" s="35"/>
      <c r="O458" s="50"/>
      <c r="P458">
        <v>444</v>
      </c>
    </row>
    <row r="459" spans="1:16" hidden="1">
      <c r="A459" s="29">
        <f>IF(C459="","",SUBTOTAL(103,$C$7:C459))</f>
        <v>8</v>
      </c>
      <c r="B459" s="37" t="s">
        <v>293</v>
      </c>
      <c r="C459" s="31" t="s">
        <v>141</v>
      </c>
      <c r="D459" s="30" t="s">
        <v>16</v>
      </c>
      <c r="E459" s="31" t="s">
        <v>733</v>
      </c>
      <c r="F459" s="30" t="s">
        <v>539</v>
      </c>
      <c r="G459" s="30" t="s">
        <v>90</v>
      </c>
      <c r="H459" s="30" t="s">
        <v>1918</v>
      </c>
      <c r="I459" s="43">
        <v>1</v>
      </c>
      <c r="J459" s="46" t="s">
        <v>140</v>
      </c>
      <c r="K459" s="30">
        <v>3</v>
      </c>
      <c r="L459" s="109" t="s">
        <v>2481</v>
      </c>
      <c r="M459" s="196"/>
      <c r="N459" s="35"/>
      <c r="O459" s="50"/>
      <c r="P459">
        <v>445</v>
      </c>
    </row>
    <row r="460" spans="1:16" hidden="1">
      <c r="A460" s="29">
        <f>IF(C460="","",SUBTOTAL(103,$C$7:C460))</f>
        <v>8</v>
      </c>
      <c r="B460" s="37" t="s">
        <v>293</v>
      </c>
      <c r="C460" s="31" t="s">
        <v>141</v>
      </c>
      <c r="D460" s="30" t="s">
        <v>16</v>
      </c>
      <c r="E460" s="31" t="s">
        <v>733</v>
      </c>
      <c r="F460" s="30" t="s">
        <v>540</v>
      </c>
      <c r="G460" s="30" t="s">
        <v>90</v>
      </c>
      <c r="H460" s="30" t="s">
        <v>1918</v>
      </c>
      <c r="I460" s="43">
        <v>1</v>
      </c>
      <c r="J460" s="46" t="s">
        <v>140</v>
      </c>
      <c r="K460" s="30">
        <v>3</v>
      </c>
      <c r="L460" s="109" t="s">
        <v>2481</v>
      </c>
      <c r="M460" s="196"/>
      <c r="N460" s="35"/>
      <c r="O460" s="50"/>
      <c r="P460">
        <v>446</v>
      </c>
    </row>
    <row r="461" spans="1:16" hidden="1">
      <c r="A461" s="29">
        <f>IF(C461="","",SUBTOTAL(103,$C$7:C461))</f>
        <v>8</v>
      </c>
      <c r="B461" s="37" t="s">
        <v>293</v>
      </c>
      <c r="C461" s="31" t="s">
        <v>141</v>
      </c>
      <c r="D461" s="30" t="s">
        <v>16</v>
      </c>
      <c r="E461" s="31" t="s">
        <v>733</v>
      </c>
      <c r="F461" s="30" t="s">
        <v>541</v>
      </c>
      <c r="G461" s="30" t="s">
        <v>90</v>
      </c>
      <c r="H461" s="30" t="s">
        <v>1918</v>
      </c>
      <c r="I461" s="43">
        <v>1</v>
      </c>
      <c r="J461" s="46" t="s">
        <v>140</v>
      </c>
      <c r="K461" s="30">
        <v>3</v>
      </c>
      <c r="L461" s="109" t="s">
        <v>2481</v>
      </c>
      <c r="M461" s="196"/>
      <c r="N461" s="35"/>
      <c r="O461" s="50"/>
      <c r="P461">
        <v>447</v>
      </c>
    </row>
    <row r="462" spans="1:16" hidden="1">
      <c r="A462" s="29">
        <f>IF(C462="","",SUBTOTAL(103,$C$7:C462))</f>
        <v>8</v>
      </c>
      <c r="B462" s="37" t="s">
        <v>293</v>
      </c>
      <c r="C462" s="31" t="s">
        <v>141</v>
      </c>
      <c r="D462" s="30" t="s">
        <v>16</v>
      </c>
      <c r="E462" s="31" t="s">
        <v>733</v>
      </c>
      <c r="F462" s="30" t="s">
        <v>542</v>
      </c>
      <c r="G462" s="30" t="s">
        <v>90</v>
      </c>
      <c r="H462" s="30" t="s">
        <v>1918</v>
      </c>
      <c r="I462" s="43">
        <v>1</v>
      </c>
      <c r="J462" s="46" t="s">
        <v>140</v>
      </c>
      <c r="K462" s="30">
        <v>3</v>
      </c>
      <c r="L462" s="109" t="s">
        <v>2481</v>
      </c>
      <c r="M462" s="196"/>
      <c r="N462" s="35"/>
      <c r="O462" s="50"/>
      <c r="P462">
        <v>448</v>
      </c>
    </row>
    <row r="463" spans="1:16" hidden="1">
      <c r="A463" s="29">
        <f>IF(C463="","",SUBTOTAL(103,$C$7:C463))</f>
        <v>8</v>
      </c>
      <c r="B463" s="37" t="s">
        <v>293</v>
      </c>
      <c r="C463" s="31" t="s">
        <v>141</v>
      </c>
      <c r="D463" s="30" t="s">
        <v>16</v>
      </c>
      <c r="E463" s="31" t="s">
        <v>733</v>
      </c>
      <c r="F463" s="30" t="s">
        <v>543</v>
      </c>
      <c r="G463" s="30" t="s">
        <v>90</v>
      </c>
      <c r="H463" s="30" t="s">
        <v>1918</v>
      </c>
      <c r="I463" s="43">
        <v>1</v>
      </c>
      <c r="J463" s="46" t="s">
        <v>140</v>
      </c>
      <c r="K463" s="30">
        <v>3</v>
      </c>
      <c r="L463" s="109" t="s">
        <v>2481</v>
      </c>
      <c r="M463" s="196"/>
      <c r="N463" s="35"/>
      <c r="O463" s="50"/>
      <c r="P463">
        <v>449</v>
      </c>
    </row>
    <row r="464" spans="1:16" hidden="1">
      <c r="A464" s="29">
        <f>IF(C464="","",SUBTOTAL(103,$C$7:C464))</f>
        <v>8</v>
      </c>
      <c r="B464" s="37" t="s">
        <v>293</v>
      </c>
      <c r="C464" s="31" t="s">
        <v>141</v>
      </c>
      <c r="D464" s="30" t="s">
        <v>16</v>
      </c>
      <c r="E464" s="31" t="s">
        <v>733</v>
      </c>
      <c r="F464" s="30" t="s">
        <v>544</v>
      </c>
      <c r="G464" s="30" t="s">
        <v>90</v>
      </c>
      <c r="H464" s="30" t="s">
        <v>1918</v>
      </c>
      <c r="I464" s="43">
        <v>1</v>
      </c>
      <c r="J464" s="46" t="s">
        <v>140</v>
      </c>
      <c r="K464" s="30">
        <v>3</v>
      </c>
      <c r="L464" s="109" t="s">
        <v>2481</v>
      </c>
      <c r="M464" s="196"/>
      <c r="N464" s="35"/>
      <c r="O464" s="50"/>
      <c r="P464">
        <v>450</v>
      </c>
    </row>
    <row r="465" spans="1:16" hidden="1">
      <c r="A465" s="29">
        <f>IF(C465="","",SUBTOTAL(103,$C$7:C465))</f>
        <v>8</v>
      </c>
      <c r="B465" s="37" t="s">
        <v>293</v>
      </c>
      <c r="C465" s="31" t="s">
        <v>141</v>
      </c>
      <c r="D465" s="30" t="s">
        <v>16</v>
      </c>
      <c r="E465" s="31" t="s">
        <v>733</v>
      </c>
      <c r="F465" s="30" t="s">
        <v>545</v>
      </c>
      <c r="G465" s="30" t="s">
        <v>90</v>
      </c>
      <c r="H465" s="30" t="s">
        <v>1918</v>
      </c>
      <c r="I465" s="43">
        <v>1</v>
      </c>
      <c r="J465" s="46" t="s">
        <v>140</v>
      </c>
      <c r="K465" s="30">
        <v>3</v>
      </c>
      <c r="L465" s="109" t="s">
        <v>2481</v>
      </c>
      <c r="M465" s="196"/>
      <c r="N465" s="35"/>
      <c r="O465" s="50"/>
      <c r="P465">
        <v>451</v>
      </c>
    </row>
    <row r="466" spans="1:16" hidden="1">
      <c r="A466" s="29">
        <f>IF(C466="","",SUBTOTAL(103,$C$7:C466))</f>
        <v>8</v>
      </c>
      <c r="B466" s="37" t="s">
        <v>293</v>
      </c>
      <c r="C466" s="31" t="s">
        <v>141</v>
      </c>
      <c r="D466" s="30" t="s">
        <v>17</v>
      </c>
      <c r="E466" s="31" t="s">
        <v>733</v>
      </c>
      <c r="F466" s="30" t="s">
        <v>546</v>
      </c>
      <c r="G466" s="30" t="s">
        <v>136</v>
      </c>
      <c r="H466" s="30" t="s">
        <v>289</v>
      </c>
      <c r="I466" s="43">
        <v>2</v>
      </c>
      <c r="J466" s="46" t="s">
        <v>140</v>
      </c>
      <c r="K466" s="30">
        <v>1456</v>
      </c>
      <c r="L466" s="109" t="s">
        <v>2481</v>
      </c>
      <c r="M466" s="196"/>
      <c r="N466" s="35"/>
      <c r="O466" s="50"/>
      <c r="P466">
        <v>452</v>
      </c>
    </row>
    <row r="467" spans="1:16" hidden="1">
      <c r="A467" s="29">
        <f>IF(C467="","",SUBTOTAL(103,$C$7:C467))</f>
        <v>8</v>
      </c>
      <c r="B467" s="37" t="s">
        <v>293</v>
      </c>
      <c r="C467" s="31" t="s">
        <v>141</v>
      </c>
      <c r="D467" s="30" t="s">
        <v>17</v>
      </c>
      <c r="E467" s="31" t="s">
        <v>733</v>
      </c>
      <c r="F467" s="30" t="s">
        <v>547</v>
      </c>
      <c r="G467" s="30" t="s">
        <v>136</v>
      </c>
      <c r="H467" s="30" t="s">
        <v>1906</v>
      </c>
      <c r="I467" s="43">
        <v>2</v>
      </c>
      <c r="J467" s="46" t="s">
        <v>140</v>
      </c>
      <c r="K467" s="30">
        <v>317</v>
      </c>
      <c r="L467" s="109" t="s">
        <v>2481</v>
      </c>
      <c r="M467" s="196"/>
      <c r="N467" s="35"/>
      <c r="O467" s="50"/>
      <c r="P467">
        <v>453</v>
      </c>
    </row>
    <row r="468" spans="1:16" hidden="1">
      <c r="A468" s="29">
        <f>IF(C468="","",SUBTOTAL(103,$C$7:C468))</f>
        <v>8</v>
      </c>
      <c r="B468" s="37" t="s">
        <v>293</v>
      </c>
      <c r="C468" s="31" t="s">
        <v>141</v>
      </c>
      <c r="D468" s="30" t="s">
        <v>17</v>
      </c>
      <c r="E468" s="31" t="s">
        <v>733</v>
      </c>
      <c r="F468" s="30" t="s">
        <v>548</v>
      </c>
      <c r="G468" s="30" t="s">
        <v>136</v>
      </c>
      <c r="H468" s="30" t="s">
        <v>1906</v>
      </c>
      <c r="I468" s="43">
        <v>1</v>
      </c>
      <c r="J468" s="46" t="s">
        <v>140</v>
      </c>
      <c r="K468" s="30">
        <v>500</v>
      </c>
      <c r="L468" s="109" t="s">
        <v>2481</v>
      </c>
      <c r="M468" s="196"/>
      <c r="N468" s="35"/>
      <c r="O468" s="50"/>
      <c r="P468">
        <v>454</v>
      </c>
    </row>
    <row r="469" spans="1:16" hidden="1">
      <c r="A469" s="29">
        <f>IF(C469="","",SUBTOTAL(103,$C$7:C469))</f>
        <v>8</v>
      </c>
      <c r="B469" s="37" t="s">
        <v>293</v>
      </c>
      <c r="C469" s="31" t="s">
        <v>141</v>
      </c>
      <c r="D469" s="30" t="s">
        <v>6</v>
      </c>
      <c r="E469" s="31" t="s">
        <v>733</v>
      </c>
      <c r="F469" s="30" t="s">
        <v>549</v>
      </c>
      <c r="G469" s="30" t="s">
        <v>137</v>
      </c>
      <c r="H469" s="30" t="s">
        <v>289</v>
      </c>
      <c r="I469" s="43">
        <v>1</v>
      </c>
      <c r="J469" s="46" t="s">
        <v>140</v>
      </c>
      <c r="K469" s="30">
        <v>30</v>
      </c>
      <c r="L469" s="109" t="s">
        <v>2481</v>
      </c>
      <c r="M469" s="196"/>
      <c r="N469" s="35"/>
      <c r="O469" s="50"/>
      <c r="P469">
        <v>455</v>
      </c>
    </row>
    <row r="470" spans="1:16" hidden="1">
      <c r="A470" s="29">
        <f>IF(C470="","",SUBTOTAL(103,$C$7:C470))</f>
        <v>8</v>
      </c>
      <c r="B470" s="37" t="s">
        <v>293</v>
      </c>
      <c r="C470" s="31" t="s">
        <v>141</v>
      </c>
      <c r="D470" s="30" t="s">
        <v>6</v>
      </c>
      <c r="E470" s="31" t="s">
        <v>733</v>
      </c>
      <c r="F470" s="30" t="s">
        <v>550</v>
      </c>
      <c r="G470" s="30" t="s">
        <v>198</v>
      </c>
      <c r="H470" s="30" t="s">
        <v>1906</v>
      </c>
      <c r="I470" s="43">
        <v>1</v>
      </c>
      <c r="J470" s="46" t="s">
        <v>140</v>
      </c>
      <c r="K470" s="30">
        <v>29</v>
      </c>
      <c r="L470" s="109" t="s">
        <v>2481</v>
      </c>
      <c r="M470" s="196"/>
      <c r="N470" s="35"/>
      <c r="O470" s="50"/>
      <c r="P470">
        <v>456</v>
      </c>
    </row>
    <row r="471" spans="1:16" hidden="1">
      <c r="A471" s="29">
        <f>IF(C471="","",SUBTOTAL(103,$C$7:C471))</f>
        <v>8</v>
      </c>
      <c r="B471" s="37" t="s">
        <v>293</v>
      </c>
      <c r="C471" s="31" t="s">
        <v>141</v>
      </c>
      <c r="D471" s="37" t="s">
        <v>6</v>
      </c>
      <c r="E471" s="31" t="s">
        <v>733</v>
      </c>
      <c r="F471" s="30" t="s">
        <v>551</v>
      </c>
      <c r="G471" s="30" t="s">
        <v>137</v>
      </c>
      <c r="H471" s="30" t="s">
        <v>1918</v>
      </c>
      <c r="I471" s="43">
        <v>10</v>
      </c>
      <c r="J471" s="46" t="s">
        <v>140</v>
      </c>
      <c r="K471" s="30">
        <v>59</v>
      </c>
      <c r="L471" s="109" t="s">
        <v>2481</v>
      </c>
      <c r="M471" s="43"/>
      <c r="N471" s="35"/>
      <c r="O471" s="50"/>
      <c r="P471">
        <v>457</v>
      </c>
    </row>
    <row r="472" spans="1:16" hidden="1">
      <c r="A472" s="29">
        <f>IF(C472="","",SUBTOTAL(103,$C$7:C472))</f>
        <v>8</v>
      </c>
      <c r="B472" s="37" t="s">
        <v>293</v>
      </c>
      <c r="C472" s="31" t="s">
        <v>141</v>
      </c>
      <c r="D472" s="37" t="s">
        <v>6</v>
      </c>
      <c r="E472" s="31" t="s">
        <v>733</v>
      </c>
      <c r="F472" s="30" t="s">
        <v>552</v>
      </c>
      <c r="G472" s="30" t="s">
        <v>199</v>
      </c>
      <c r="H472" s="30" t="s">
        <v>1918</v>
      </c>
      <c r="I472" s="43">
        <v>700</v>
      </c>
      <c r="J472" s="46" t="s">
        <v>140</v>
      </c>
      <c r="K472" s="30">
        <v>1138</v>
      </c>
      <c r="L472" s="109" t="s">
        <v>2481</v>
      </c>
      <c r="M472" s="43"/>
      <c r="N472" s="35"/>
      <c r="O472" s="50"/>
      <c r="P472">
        <v>458</v>
      </c>
    </row>
    <row r="473" spans="1:16" hidden="1">
      <c r="A473" s="29">
        <f>IF(C473="","",SUBTOTAL(103,$C$7:C473))</f>
        <v>8</v>
      </c>
      <c r="B473" s="37" t="s">
        <v>293</v>
      </c>
      <c r="C473" s="31" t="s">
        <v>141</v>
      </c>
      <c r="D473" s="30" t="s">
        <v>26</v>
      </c>
      <c r="E473" s="31" t="s">
        <v>733</v>
      </c>
      <c r="F473" s="30" t="s">
        <v>553</v>
      </c>
      <c r="G473" s="30" t="s">
        <v>200</v>
      </c>
      <c r="H473" s="30" t="s">
        <v>289</v>
      </c>
      <c r="I473" s="43">
        <v>1</v>
      </c>
      <c r="J473" s="46" t="s">
        <v>140</v>
      </c>
      <c r="K473" s="30">
        <v>30</v>
      </c>
      <c r="L473" s="109" t="s">
        <v>2481</v>
      </c>
      <c r="M473" s="196"/>
      <c r="N473" s="35"/>
      <c r="O473" s="50"/>
      <c r="P473">
        <v>459</v>
      </c>
    </row>
    <row r="474" spans="1:16" hidden="1">
      <c r="A474" s="29">
        <f>IF(C474="","",SUBTOTAL(103,$C$7:C474))</f>
        <v>8</v>
      </c>
      <c r="B474" s="37" t="s">
        <v>293</v>
      </c>
      <c r="C474" s="31" t="s">
        <v>141</v>
      </c>
      <c r="D474" s="30" t="s">
        <v>26</v>
      </c>
      <c r="E474" s="31" t="s">
        <v>733</v>
      </c>
      <c r="F474" s="30" t="s">
        <v>554</v>
      </c>
      <c r="G474" s="30" t="s">
        <v>201</v>
      </c>
      <c r="H474" s="30" t="s">
        <v>289</v>
      </c>
      <c r="I474" s="43">
        <v>1</v>
      </c>
      <c r="J474" s="46" t="s">
        <v>140</v>
      </c>
      <c r="K474" s="30">
        <v>180</v>
      </c>
      <c r="L474" s="109" t="s">
        <v>2481</v>
      </c>
      <c r="M474" s="196"/>
      <c r="N474" s="35"/>
      <c r="O474" s="50"/>
      <c r="P474">
        <v>460</v>
      </c>
    </row>
    <row r="475" spans="1:16" hidden="1">
      <c r="A475" s="29">
        <f>IF(C475="","",SUBTOTAL(103,$C$7:C475))</f>
        <v>8</v>
      </c>
      <c r="B475" s="37" t="s">
        <v>293</v>
      </c>
      <c r="C475" s="31" t="s">
        <v>141</v>
      </c>
      <c r="D475" s="37" t="s">
        <v>26</v>
      </c>
      <c r="E475" s="31" t="s">
        <v>733</v>
      </c>
      <c r="F475" s="30" t="s">
        <v>555</v>
      </c>
      <c r="G475" s="30" t="s">
        <v>202</v>
      </c>
      <c r="H475" s="30" t="s">
        <v>289</v>
      </c>
      <c r="I475" s="43">
        <v>2</v>
      </c>
      <c r="J475" s="46" t="s">
        <v>140</v>
      </c>
      <c r="K475" s="30">
        <v>340</v>
      </c>
      <c r="L475" s="109" t="s">
        <v>2481</v>
      </c>
      <c r="M475" s="43"/>
      <c r="N475" s="35"/>
      <c r="O475" s="50"/>
      <c r="P475">
        <v>461</v>
      </c>
    </row>
    <row r="476" spans="1:16" hidden="1">
      <c r="A476" s="29">
        <f>IF(C476="","",SUBTOTAL(103,$C$7:C476))</f>
        <v>8</v>
      </c>
      <c r="B476" s="37" t="s">
        <v>293</v>
      </c>
      <c r="C476" s="31" t="s">
        <v>141</v>
      </c>
      <c r="D476" s="30" t="s">
        <v>26</v>
      </c>
      <c r="E476" s="31" t="s">
        <v>733</v>
      </c>
      <c r="F476" s="30" t="s">
        <v>556</v>
      </c>
      <c r="G476" s="30" t="s">
        <v>203</v>
      </c>
      <c r="H476" s="30" t="s">
        <v>1906</v>
      </c>
      <c r="I476" s="43">
        <v>1</v>
      </c>
      <c r="J476" s="46" t="s">
        <v>140</v>
      </c>
      <c r="K476" s="30">
        <v>40</v>
      </c>
      <c r="L476" s="109" t="s">
        <v>2481</v>
      </c>
      <c r="M476" s="196"/>
      <c r="N476" s="35"/>
      <c r="O476" s="50"/>
      <c r="P476">
        <v>462</v>
      </c>
    </row>
    <row r="477" spans="1:16" hidden="1">
      <c r="A477" s="29">
        <f>IF(C477="","",SUBTOTAL(103,$C$7:C477))</f>
        <v>8</v>
      </c>
      <c r="B477" s="37" t="s">
        <v>293</v>
      </c>
      <c r="C477" s="31" t="s">
        <v>141</v>
      </c>
      <c r="D477" s="37" t="s">
        <v>26</v>
      </c>
      <c r="E477" s="31" t="s">
        <v>733</v>
      </c>
      <c r="F477" s="30" t="s">
        <v>557</v>
      </c>
      <c r="G477" s="30" t="s">
        <v>204</v>
      </c>
      <c r="H477" s="30" t="s">
        <v>1906</v>
      </c>
      <c r="I477" s="43">
        <v>2</v>
      </c>
      <c r="J477" s="46" t="s">
        <v>140</v>
      </c>
      <c r="K477" s="30">
        <v>210</v>
      </c>
      <c r="L477" s="109" t="s">
        <v>2481</v>
      </c>
      <c r="M477" s="43"/>
      <c r="N477" s="35"/>
      <c r="O477" s="50"/>
      <c r="P477">
        <v>463</v>
      </c>
    </row>
    <row r="478" spans="1:16" hidden="1">
      <c r="A478" s="29">
        <f>IF(C478="","",SUBTOTAL(103,$C$7:C478))</f>
        <v>8</v>
      </c>
      <c r="B478" s="37" t="s">
        <v>293</v>
      </c>
      <c r="C478" s="31" t="s">
        <v>141</v>
      </c>
      <c r="D478" s="30" t="s">
        <v>37</v>
      </c>
      <c r="E478" s="31" t="s">
        <v>2772</v>
      </c>
      <c r="F478" s="30" t="s">
        <v>558</v>
      </c>
      <c r="G478" s="30" t="s">
        <v>205</v>
      </c>
      <c r="H478" s="30" t="s">
        <v>1906</v>
      </c>
      <c r="I478" s="43">
        <v>3</v>
      </c>
      <c r="J478" s="46" t="s">
        <v>140</v>
      </c>
      <c r="K478" s="30">
        <v>350</v>
      </c>
      <c r="L478" s="109" t="s">
        <v>2481</v>
      </c>
      <c r="M478" s="196"/>
      <c r="N478" s="35"/>
      <c r="O478" s="50"/>
      <c r="P478">
        <v>464</v>
      </c>
    </row>
    <row r="479" spans="1:16" hidden="1">
      <c r="A479" s="29">
        <f>IF(C479="","",SUBTOTAL(103,$C$7:C479))</f>
        <v>8</v>
      </c>
      <c r="B479" s="37" t="s">
        <v>293</v>
      </c>
      <c r="C479" s="31" t="s">
        <v>141</v>
      </c>
      <c r="D479" s="30" t="s">
        <v>37</v>
      </c>
      <c r="E479" s="31" t="s">
        <v>2772</v>
      </c>
      <c r="F479" s="30" t="s">
        <v>559</v>
      </c>
      <c r="G479" s="30" t="s">
        <v>206</v>
      </c>
      <c r="H479" s="30" t="s">
        <v>1918</v>
      </c>
      <c r="I479" s="43">
        <v>10</v>
      </c>
      <c r="J479" s="46" t="s">
        <v>140</v>
      </c>
      <c r="K479" s="30">
        <v>500</v>
      </c>
      <c r="L479" s="109" t="s">
        <v>2481</v>
      </c>
      <c r="M479" s="196"/>
      <c r="N479" s="35"/>
      <c r="O479" s="50"/>
      <c r="P479">
        <v>465</v>
      </c>
    </row>
    <row r="480" spans="1:16" hidden="1">
      <c r="A480" s="29">
        <f>IF(C480="","",SUBTOTAL(103,$C$7:C480))</f>
        <v>8</v>
      </c>
      <c r="B480" s="37" t="s">
        <v>293</v>
      </c>
      <c r="C480" s="31" t="s">
        <v>141</v>
      </c>
      <c r="D480" s="30" t="s">
        <v>176</v>
      </c>
      <c r="E480" s="31" t="s">
        <v>733</v>
      </c>
      <c r="F480" s="30" t="s">
        <v>560</v>
      </c>
      <c r="G480" s="30" t="s">
        <v>207</v>
      </c>
      <c r="H480" s="30" t="s">
        <v>289</v>
      </c>
      <c r="I480" s="43">
        <v>1</v>
      </c>
      <c r="J480" s="46" t="s">
        <v>140</v>
      </c>
      <c r="K480" s="30">
        <v>15</v>
      </c>
      <c r="L480" s="109" t="s">
        <v>2481</v>
      </c>
      <c r="M480" s="196"/>
      <c r="N480" s="35"/>
      <c r="O480" s="50"/>
      <c r="P480">
        <v>466</v>
      </c>
    </row>
    <row r="481" spans="1:16" hidden="1">
      <c r="A481" s="29">
        <f>IF(C481="","",SUBTOTAL(103,$C$7:C481))</f>
        <v>8</v>
      </c>
      <c r="B481" s="37" t="s">
        <v>293</v>
      </c>
      <c r="C481" s="31" t="s">
        <v>141</v>
      </c>
      <c r="D481" s="30" t="s">
        <v>176</v>
      </c>
      <c r="E481" s="31" t="s">
        <v>733</v>
      </c>
      <c r="F481" s="30" t="s">
        <v>561</v>
      </c>
      <c r="G481" s="30" t="s">
        <v>207</v>
      </c>
      <c r="H481" s="30" t="s">
        <v>289</v>
      </c>
      <c r="I481" s="43">
        <v>1</v>
      </c>
      <c r="J481" s="46" t="s">
        <v>140</v>
      </c>
      <c r="K481" s="30">
        <v>26</v>
      </c>
      <c r="L481" s="109" t="s">
        <v>2481</v>
      </c>
      <c r="M481" s="196"/>
      <c r="N481" s="35"/>
      <c r="O481" s="50"/>
      <c r="P481">
        <v>467</v>
      </c>
    </row>
    <row r="482" spans="1:16" hidden="1">
      <c r="A482" s="29">
        <f>IF(C482="","",SUBTOTAL(103,$C$7:C482))</f>
        <v>8</v>
      </c>
      <c r="B482" s="37" t="s">
        <v>293</v>
      </c>
      <c r="C482" s="31" t="s">
        <v>141</v>
      </c>
      <c r="D482" s="30" t="s">
        <v>176</v>
      </c>
      <c r="E482" s="31" t="s">
        <v>733</v>
      </c>
      <c r="F482" s="30" t="s">
        <v>562</v>
      </c>
      <c r="G482" s="30" t="s">
        <v>207</v>
      </c>
      <c r="H482" s="30" t="s">
        <v>289</v>
      </c>
      <c r="I482" s="43">
        <v>1</v>
      </c>
      <c r="J482" s="46" t="s">
        <v>140</v>
      </c>
      <c r="K482" s="30">
        <v>15</v>
      </c>
      <c r="L482" s="109" t="s">
        <v>2481</v>
      </c>
      <c r="M482" s="196"/>
      <c r="N482" s="35"/>
      <c r="O482" s="50"/>
      <c r="P482">
        <v>468</v>
      </c>
    </row>
    <row r="483" spans="1:16" hidden="1">
      <c r="A483" s="29">
        <f>IF(C483="","",SUBTOTAL(103,$C$7:C483))</f>
        <v>8</v>
      </c>
      <c r="B483" s="37" t="s">
        <v>293</v>
      </c>
      <c r="C483" s="31" t="s">
        <v>141</v>
      </c>
      <c r="D483" s="30" t="s">
        <v>176</v>
      </c>
      <c r="E483" s="31" t="s">
        <v>733</v>
      </c>
      <c r="F483" s="30" t="s">
        <v>563</v>
      </c>
      <c r="G483" s="30" t="s">
        <v>207</v>
      </c>
      <c r="H483" s="30" t="s">
        <v>289</v>
      </c>
      <c r="I483" s="43">
        <v>1</v>
      </c>
      <c r="J483" s="46" t="s">
        <v>140</v>
      </c>
      <c r="K483" s="30">
        <v>20</v>
      </c>
      <c r="L483" s="109" t="s">
        <v>2481</v>
      </c>
      <c r="M483" s="196"/>
      <c r="N483" s="35"/>
      <c r="O483" s="50"/>
      <c r="P483">
        <v>469</v>
      </c>
    </row>
    <row r="484" spans="1:16" hidden="1">
      <c r="A484" s="29">
        <f>IF(C484="","",SUBTOTAL(103,$C$7:C484))</f>
        <v>8</v>
      </c>
      <c r="B484" s="37" t="s">
        <v>293</v>
      </c>
      <c r="C484" s="31" t="s">
        <v>141</v>
      </c>
      <c r="D484" s="30" t="s">
        <v>176</v>
      </c>
      <c r="E484" s="31" t="s">
        <v>733</v>
      </c>
      <c r="F484" s="30" t="s">
        <v>564</v>
      </c>
      <c r="G484" s="30" t="s">
        <v>207</v>
      </c>
      <c r="H484" s="30" t="s">
        <v>289</v>
      </c>
      <c r="I484" s="43">
        <v>1</v>
      </c>
      <c r="J484" s="46" t="s">
        <v>140</v>
      </c>
      <c r="K484" s="30">
        <v>30</v>
      </c>
      <c r="L484" s="109" t="s">
        <v>2481</v>
      </c>
      <c r="M484" s="196"/>
      <c r="N484" s="35"/>
      <c r="O484" s="50"/>
      <c r="P484">
        <v>470</v>
      </c>
    </row>
    <row r="485" spans="1:16" hidden="1">
      <c r="A485" s="29">
        <f>IF(C485="","",SUBTOTAL(103,$C$7:C485))</f>
        <v>8</v>
      </c>
      <c r="B485" s="37" t="s">
        <v>293</v>
      </c>
      <c r="C485" s="31" t="s">
        <v>141</v>
      </c>
      <c r="D485" s="30" t="s">
        <v>176</v>
      </c>
      <c r="E485" s="31" t="s">
        <v>733</v>
      </c>
      <c r="F485" s="30" t="s">
        <v>565</v>
      </c>
      <c r="G485" s="30" t="s">
        <v>207</v>
      </c>
      <c r="H485" s="30" t="s">
        <v>289</v>
      </c>
      <c r="I485" s="43">
        <v>1</v>
      </c>
      <c r="J485" s="46" t="s">
        <v>140</v>
      </c>
      <c r="K485" s="30">
        <v>30</v>
      </c>
      <c r="L485" s="109" t="s">
        <v>2481</v>
      </c>
      <c r="M485" s="196"/>
      <c r="N485" s="35"/>
      <c r="O485" s="50"/>
      <c r="P485">
        <v>471</v>
      </c>
    </row>
    <row r="486" spans="1:16" hidden="1">
      <c r="A486" s="29">
        <f>IF(C486="","",SUBTOTAL(103,$C$7:C486))</f>
        <v>8</v>
      </c>
      <c r="B486" s="37" t="s">
        <v>293</v>
      </c>
      <c r="C486" s="31" t="s">
        <v>141</v>
      </c>
      <c r="D486" s="30" t="s">
        <v>176</v>
      </c>
      <c r="E486" s="31" t="s">
        <v>733</v>
      </c>
      <c r="F486" s="30" t="s">
        <v>566</v>
      </c>
      <c r="G486" s="30" t="s">
        <v>207</v>
      </c>
      <c r="H486" s="30" t="s">
        <v>289</v>
      </c>
      <c r="I486" s="43">
        <v>1</v>
      </c>
      <c r="J486" s="46" t="s">
        <v>140</v>
      </c>
      <c r="K486" s="30">
        <v>30</v>
      </c>
      <c r="L486" s="109" t="s">
        <v>2481</v>
      </c>
      <c r="M486" s="196"/>
      <c r="N486" s="35"/>
      <c r="O486" s="50"/>
      <c r="P486">
        <v>472</v>
      </c>
    </row>
    <row r="487" spans="1:16" hidden="1">
      <c r="A487" s="29">
        <f>IF(C487="","",SUBTOTAL(103,$C$7:C487))</f>
        <v>8</v>
      </c>
      <c r="B487" s="37" t="s">
        <v>293</v>
      </c>
      <c r="C487" s="31" t="s">
        <v>141</v>
      </c>
      <c r="D487" s="30" t="s">
        <v>176</v>
      </c>
      <c r="E487" s="31" t="s">
        <v>733</v>
      </c>
      <c r="F487" s="30" t="s">
        <v>567</v>
      </c>
      <c r="G487" s="30" t="s">
        <v>207</v>
      </c>
      <c r="H487" s="30" t="s">
        <v>289</v>
      </c>
      <c r="I487" s="43">
        <v>1</v>
      </c>
      <c r="J487" s="46" t="s">
        <v>140</v>
      </c>
      <c r="K487" s="30">
        <v>30</v>
      </c>
      <c r="L487" s="109" t="s">
        <v>2481</v>
      </c>
      <c r="M487" s="196"/>
      <c r="N487" s="35"/>
      <c r="O487" s="50"/>
      <c r="P487">
        <v>473</v>
      </c>
    </row>
    <row r="488" spans="1:16" hidden="1">
      <c r="A488" s="29">
        <f>IF(C488="","",SUBTOTAL(103,$C$7:C488))</f>
        <v>8</v>
      </c>
      <c r="B488" s="37" t="s">
        <v>293</v>
      </c>
      <c r="C488" s="31" t="s">
        <v>141</v>
      </c>
      <c r="D488" s="30" t="s">
        <v>176</v>
      </c>
      <c r="E488" s="31" t="s">
        <v>733</v>
      </c>
      <c r="F488" s="30" t="s">
        <v>568</v>
      </c>
      <c r="G488" s="30" t="s">
        <v>207</v>
      </c>
      <c r="H488" s="30" t="s">
        <v>289</v>
      </c>
      <c r="I488" s="43">
        <v>1</v>
      </c>
      <c r="J488" s="46" t="s">
        <v>140</v>
      </c>
      <c r="K488" s="30">
        <v>30</v>
      </c>
      <c r="L488" s="109" t="s">
        <v>2481</v>
      </c>
      <c r="M488" s="196"/>
      <c r="N488" s="35"/>
      <c r="O488" s="50"/>
      <c r="P488">
        <v>474</v>
      </c>
    </row>
    <row r="489" spans="1:16" hidden="1">
      <c r="A489" s="29">
        <f>IF(C489="","",SUBTOTAL(103,$C$7:C489))</f>
        <v>8</v>
      </c>
      <c r="B489" s="37" t="s">
        <v>293</v>
      </c>
      <c r="C489" s="31" t="s">
        <v>141</v>
      </c>
      <c r="D489" s="30" t="s">
        <v>176</v>
      </c>
      <c r="E489" s="31" t="s">
        <v>733</v>
      </c>
      <c r="F489" s="30" t="s">
        <v>569</v>
      </c>
      <c r="G489" s="30" t="s">
        <v>207</v>
      </c>
      <c r="H489" s="30" t="s">
        <v>289</v>
      </c>
      <c r="I489" s="43">
        <v>1</v>
      </c>
      <c r="J489" s="46" t="s">
        <v>140</v>
      </c>
      <c r="K489" s="30">
        <v>15</v>
      </c>
      <c r="L489" s="109" t="s">
        <v>2481</v>
      </c>
      <c r="M489" s="196"/>
      <c r="N489" s="35"/>
      <c r="O489" s="50"/>
      <c r="P489">
        <v>475</v>
      </c>
    </row>
    <row r="490" spans="1:16" hidden="1">
      <c r="A490" s="29">
        <f>IF(C490="","",SUBTOTAL(103,$C$7:C490))</f>
        <v>8</v>
      </c>
      <c r="B490" s="37" t="s">
        <v>293</v>
      </c>
      <c r="C490" s="31" t="s">
        <v>141</v>
      </c>
      <c r="D490" s="30" t="s">
        <v>176</v>
      </c>
      <c r="E490" s="31" t="s">
        <v>733</v>
      </c>
      <c r="F490" s="30" t="s">
        <v>570</v>
      </c>
      <c r="G490" s="30" t="s">
        <v>208</v>
      </c>
      <c r="H490" s="30" t="s">
        <v>289</v>
      </c>
      <c r="I490" s="43">
        <v>1</v>
      </c>
      <c r="J490" s="46" t="s">
        <v>140</v>
      </c>
      <c r="K490" s="30">
        <v>15</v>
      </c>
      <c r="L490" s="109" t="s">
        <v>2481</v>
      </c>
      <c r="M490" s="196"/>
      <c r="N490" s="35"/>
      <c r="O490" s="50"/>
      <c r="P490">
        <v>476</v>
      </c>
    </row>
    <row r="491" spans="1:16" hidden="1">
      <c r="A491" s="29">
        <f>IF(C491="","",SUBTOTAL(103,$C$7:C491))</f>
        <v>8</v>
      </c>
      <c r="B491" s="37" t="s">
        <v>293</v>
      </c>
      <c r="C491" s="31" t="s">
        <v>141</v>
      </c>
      <c r="D491" s="30" t="s">
        <v>176</v>
      </c>
      <c r="E491" s="31" t="s">
        <v>733</v>
      </c>
      <c r="F491" s="30" t="s">
        <v>567</v>
      </c>
      <c r="G491" s="30" t="s">
        <v>208</v>
      </c>
      <c r="H491" s="30" t="s">
        <v>289</v>
      </c>
      <c r="I491" s="43">
        <v>1</v>
      </c>
      <c r="J491" s="46" t="s">
        <v>140</v>
      </c>
      <c r="K491" s="30">
        <v>25</v>
      </c>
      <c r="L491" s="109" t="s">
        <v>2481</v>
      </c>
      <c r="M491" s="196"/>
      <c r="N491" s="35"/>
      <c r="O491" s="50"/>
      <c r="P491">
        <v>477</v>
      </c>
    </row>
    <row r="492" spans="1:16" hidden="1">
      <c r="A492" s="29">
        <f>IF(C492="","",SUBTOTAL(103,$C$7:C492))</f>
        <v>8</v>
      </c>
      <c r="B492" s="37" t="s">
        <v>293</v>
      </c>
      <c r="C492" s="31" t="s">
        <v>141</v>
      </c>
      <c r="D492" s="30" t="s">
        <v>176</v>
      </c>
      <c r="E492" s="31" t="s">
        <v>733</v>
      </c>
      <c r="F492" s="30" t="s">
        <v>571</v>
      </c>
      <c r="G492" s="30" t="s">
        <v>208</v>
      </c>
      <c r="H492" s="30" t="s">
        <v>289</v>
      </c>
      <c r="I492" s="43">
        <v>1</v>
      </c>
      <c r="J492" s="46" t="s">
        <v>140</v>
      </c>
      <c r="K492" s="30">
        <v>30</v>
      </c>
      <c r="L492" s="109" t="s">
        <v>2481</v>
      </c>
      <c r="M492" s="196"/>
      <c r="N492" s="35"/>
      <c r="O492" s="50"/>
      <c r="P492">
        <v>478</v>
      </c>
    </row>
    <row r="493" spans="1:16" hidden="1">
      <c r="A493" s="29">
        <f>IF(C493="","",SUBTOTAL(103,$C$7:C493))</f>
        <v>8</v>
      </c>
      <c r="B493" s="37" t="s">
        <v>293</v>
      </c>
      <c r="C493" s="31" t="s">
        <v>141</v>
      </c>
      <c r="D493" s="30" t="s">
        <v>176</v>
      </c>
      <c r="E493" s="31" t="s">
        <v>733</v>
      </c>
      <c r="F493" s="30" t="s">
        <v>572</v>
      </c>
      <c r="G493" s="30" t="s">
        <v>208</v>
      </c>
      <c r="H493" s="30" t="s">
        <v>289</v>
      </c>
      <c r="I493" s="43">
        <v>1</v>
      </c>
      <c r="J493" s="46" t="s">
        <v>140</v>
      </c>
      <c r="K493" s="30">
        <v>15</v>
      </c>
      <c r="L493" s="109" t="s">
        <v>2481</v>
      </c>
      <c r="M493" s="196"/>
      <c r="N493" s="35"/>
      <c r="O493" s="50"/>
      <c r="P493">
        <v>479</v>
      </c>
    </row>
    <row r="494" spans="1:16" hidden="1">
      <c r="A494" s="29">
        <f>IF(C494="","",SUBTOTAL(103,$C$7:C494))</f>
        <v>8</v>
      </c>
      <c r="B494" s="37" t="s">
        <v>293</v>
      </c>
      <c r="C494" s="31" t="s">
        <v>141</v>
      </c>
      <c r="D494" s="30" t="s">
        <v>176</v>
      </c>
      <c r="E494" s="31" t="s">
        <v>733</v>
      </c>
      <c r="F494" s="30" t="s">
        <v>573</v>
      </c>
      <c r="G494" s="30" t="s">
        <v>208</v>
      </c>
      <c r="H494" s="30" t="s">
        <v>289</v>
      </c>
      <c r="I494" s="43">
        <v>1</v>
      </c>
      <c r="J494" s="46" t="s">
        <v>140</v>
      </c>
      <c r="K494" s="30">
        <v>15</v>
      </c>
      <c r="L494" s="109" t="s">
        <v>2481</v>
      </c>
      <c r="M494" s="196"/>
      <c r="N494" s="35"/>
      <c r="O494" s="50"/>
      <c r="P494">
        <v>480</v>
      </c>
    </row>
    <row r="495" spans="1:16" hidden="1">
      <c r="A495" s="29">
        <f>IF(C495="","",SUBTOTAL(103,$C$7:C495))</f>
        <v>8</v>
      </c>
      <c r="B495" s="37" t="s">
        <v>293</v>
      </c>
      <c r="C495" s="31" t="s">
        <v>141</v>
      </c>
      <c r="D495" s="30" t="s">
        <v>176</v>
      </c>
      <c r="E495" s="31" t="s">
        <v>733</v>
      </c>
      <c r="F495" s="30" t="s">
        <v>574</v>
      </c>
      <c r="G495" s="30" t="s">
        <v>208</v>
      </c>
      <c r="H495" s="30" t="s">
        <v>289</v>
      </c>
      <c r="I495" s="43">
        <v>1</v>
      </c>
      <c r="J495" s="46" t="s">
        <v>140</v>
      </c>
      <c r="K495" s="30">
        <v>15</v>
      </c>
      <c r="L495" s="109" t="s">
        <v>2481</v>
      </c>
      <c r="M495" s="196"/>
      <c r="N495" s="35"/>
      <c r="O495" s="50"/>
      <c r="P495">
        <v>481</v>
      </c>
    </row>
    <row r="496" spans="1:16" hidden="1">
      <c r="A496" s="29">
        <f>IF(C496="","",SUBTOTAL(103,$C$7:C496))</f>
        <v>8</v>
      </c>
      <c r="B496" s="37" t="s">
        <v>293</v>
      </c>
      <c r="C496" s="31" t="s">
        <v>141</v>
      </c>
      <c r="D496" s="30" t="s">
        <v>176</v>
      </c>
      <c r="E496" s="31" t="s">
        <v>733</v>
      </c>
      <c r="F496" s="30" t="s">
        <v>575</v>
      </c>
      <c r="G496" s="30" t="s">
        <v>208</v>
      </c>
      <c r="H496" s="30" t="s">
        <v>289</v>
      </c>
      <c r="I496" s="43">
        <v>1</v>
      </c>
      <c r="J496" s="46" t="s">
        <v>140</v>
      </c>
      <c r="K496" s="30">
        <v>30</v>
      </c>
      <c r="L496" s="109" t="s">
        <v>2481</v>
      </c>
      <c r="M496" s="196"/>
      <c r="N496" s="35"/>
      <c r="O496" s="50"/>
      <c r="P496">
        <v>482</v>
      </c>
    </row>
    <row r="497" spans="1:16" hidden="1">
      <c r="A497" s="29">
        <f>IF(C497="","",SUBTOTAL(103,$C$7:C497))</f>
        <v>8</v>
      </c>
      <c r="B497" s="37" t="s">
        <v>293</v>
      </c>
      <c r="C497" s="31" t="s">
        <v>141</v>
      </c>
      <c r="D497" s="30" t="s">
        <v>176</v>
      </c>
      <c r="E497" s="31" t="s">
        <v>733</v>
      </c>
      <c r="F497" s="30" t="s">
        <v>576</v>
      </c>
      <c r="G497" s="30" t="s">
        <v>209</v>
      </c>
      <c r="H497" s="30" t="s">
        <v>289</v>
      </c>
      <c r="I497" s="43">
        <v>1</v>
      </c>
      <c r="J497" s="46" t="s">
        <v>140</v>
      </c>
      <c r="K497" s="30">
        <v>25</v>
      </c>
      <c r="L497" s="109" t="s">
        <v>2481</v>
      </c>
      <c r="M497" s="196"/>
      <c r="N497" s="35"/>
      <c r="O497" s="50"/>
      <c r="P497">
        <v>483</v>
      </c>
    </row>
    <row r="498" spans="1:16" hidden="1">
      <c r="A498" s="29">
        <f>IF(C498="","",SUBTOTAL(103,$C$7:C498))</f>
        <v>8</v>
      </c>
      <c r="B498" s="37" t="s">
        <v>293</v>
      </c>
      <c r="C498" s="31" t="s">
        <v>141</v>
      </c>
      <c r="D498" s="30" t="s">
        <v>176</v>
      </c>
      <c r="E498" s="31" t="s">
        <v>733</v>
      </c>
      <c r="F498" s="30" t="s">
        <v>577</v>
      </c>
      <c r="G498" s="30" t="s">
        <v>210</v>
      </c>
      <c r="H498" s="30" t="s">
        <v>289</v>
      </c>
      <c r="I498" s="43">
        <v>1</v>
      </c>
      <c r="J498" s="46" t="s">
        <v>140</v>
      </c>
      <c r="K498" s="30">
        <v>25</v>
      </c>
      <c r="L498" s="109" t="s">
        <v>2481</v>
      </c>
      <c r="M498" s="196"/>
      <c r="N498" s="35"/>
      <c r="O498" s="50"/>
      <c r="P498">
        <v>484</v>
      </c>
    </row>
    <row r="499" spans="1:16" hidden="1">
      <c r="A499" s="29">
        <f>IF(C499="","",SUBTOTAL(103,$C$7:C499))</f>
        <v>8</v>
      </c>
      <c r="B499" s="37" t="s">
        <v>293</v>
      </c>
      <c r="C499" s="31" t="s">
        <v>141</v>
      </c>
      <c r="D499" s="30" t="s">
        <v>176</v>
      </c>
      <c r="E499" s="31" t="s">
        <v>733</v>
      </c>
      <c r="F499" s="30" t="s">
        <v>578</v>
      </c>
      <c r="G499" s="30" t="s">
        <v>211</v>
      </c>
      <c r="H499" s="30" t="s">
        <v>289</v>
      </c>
      <c r="I499" s="43">
        <v>1</v>
      </c>
      <c r="J499" s="46" t="s">
        <v>140</v>
      </c>
      <c r="K499" s="30">
        <v>25</v>
      </c>
      <c r="L499" s="109" t="s">
        <v>2481</v>
      </c>
      <c r="M499" s="196"/>
      <c r="N499" s="35"/>
      <c r="O499" s="50"/>
      <c r="P499">
        <v>485</v>
      </c>
    </row>
    <row r="500" spans="1:16" hidden="1">
      <c r="A500" s="29">
        <f>IF(C500="","",SUBTOTAL(103,$C$7:C500))</f>
        <v>8</v>
      </c>
      <c r="B500" s="37" t="s">
        <v>293</v>
      </c>
      <c r="C500" s="31" t="s">
        <v>141</v>
      </c>
      <c r="D500" s="30" t="s">
        <v>176</v>
      </c>
      <c r="E500" s="31" t="s">
        <v>733</v>
      </c>
      <c r="F500" s="30" t="s">
        <v>579</v>
      </c>
      <c r="G500" s="30" t="s">
        <v>212</v>
      </c>
      <c r="H500" s="30" t="s">
        <v>289</v>
      </c>
      <c r="I500" s="43">
        <v>1</v>
      </c>
      <c r="J500" s="46" t="s">
        <v>140</v>
      </c>
      <c r="K500" s="30">
        <v>25</v>
      </c>
      <c r="L500" s="109" t="s">
        <v>2481</v>
      </c>
      <c r="M500" s="196"/>
      <c r="N500" s="35"/>
      <c r="O500" s="50"/>
      <c r="P500">
        <v>486</v>
      </c>
    </row>
    <row r="501" spans="1:16" hidden="1">
      <c r="A501" s="29">
        <f>IF(C501="","",SUBTOTAL(103,$C$7:C501))</f>
        <v>8</v>
      </c>
      <c r="B501" s="37" t="s">
        <v>293</v>
      </c>
      <c r="C501" s="31" t="s">
        <v>141</v>
      </c>
      <c r="D501" s="30" t="s">
        <v>5</v>
      </c>
      <c r="E501" s="31" t="s">
        <v>733</v>
      </c>
      <c r="F501" s="30" t="s">
        <v>580</v>
      </c>
      <c r="G501" s="30" t="s">
        <v>44</v>
      </c>
      <c r="H501" s="30" t="s">
        <v>289</v>
      </c>
      <c r="I501" s="43">
        <v>1</v>
      </c>
      <c r="J501" s="46" t="s">
        <v>140</v>
      </c>
      <c r="K501" s="30">
        <v>55</v>
      </c>
      <c r="L501" s="109" t="s">
        <v>2481</v>
      </c>
      <c r="M501" s="196"/>
      <c r="N501" s="35"/>
      <c r="O501" s="50"/>
      <c r="P501">
        <v>487</v>
      </c>
    </row>
    <row r="502" spans="1:16" hidden="1">
      <c r="A502" s="29">
        <f>IF(C502="","",SUBTOTAL(103,$C$7:C502))</f>
        <v>8</v>
      </c>
      <c r="B502" s="37" t="s">
        <v>293</v>
      </c>
      <c r="C502" s="31" t="s">
        <v>141</v>
      </c>
      <c r="D502" s="30" t="s">
        <v>5</v>
      </c>
      <c r="E502" s="31" t="s">
        <v>733</v>
      </c>
      <c r="F502" s="30" t="s">
        <v>581</v>
      </c>
      <c r="G502" s="30" t="s">
        <v>213</v>
      </c>
      <c r="H502" s="30" t="s">
        <v>289</v>
      </c>
      <c r="I502" s="43">
        <v>1</v>
      </c>
      <c r="J502" s="46" t="s">
        <v>140</v>
      </c>
      <c r="K502" s="30">
        <v>150</v>
      </c>
      <c r="L502" s="109" t="s">
        <v>2481</v>
      </c>
      <c r="M502" s="196"/>
      <c r="N502" s="35"/>
      <c r="O502" s="50"/>
      <c r="P502">
        <v>488</v>
      </c>
    </row>
    <row r="503" spans="1:16" hidden="1">
      <c r="A503" s="29">
        <f>IF(C503="","",SUBTOTAL(103,$C$7:C503))</f>
        <v>8</v>
      </c>
      <c r="B503" s="37" t="s">
        <v>293</v>
      </c>
      <c r="C503" s="31" t="s">
        <v>141</v>
      </c>
      <c r="D503" s="37" t="s">
        <v>5</v>
      </c>
      <c r="E503" s="31" t="s">
        <v>733</v>
      </c>
      <c r="F503" s="30" t="s">
        <v>582</v>
      </c>
      <c r="G503" s="30" t="s">
        <v>44</v>
      </c>
      <c r="H503" s="30" t="s">
        <v>289</v>
      </c>
      <c r="I503" s="43">
        <v>1</v>
      </c>
      <c r="J503" s="46" t="s">
        <v>140</v>
      </c>
      <c r="K503" s="30">
        <v>50</v>
      </c>
      <c r="L503" s="109" t="s">
        <v>2481</v>
      </c>
      <c r="M503" s="43"/>
      <c r="N503" s="35"/>
      <c r="O503" s="50"/>
      <c r="P503">
        <v>489</v>
      </c>
    </row>
    <row r="504" spans="1:16" hidden="1">
      <c r="A504" s="29">
        <f>IF(C504="","",SUBTOTAL(103,$C$7:C504))</f>
        <v>8</v>
      </c>
      <c r="B504" s="37" t="s">
        <v>293</v>
      </c>
      <c r="C504" s="31" t="s">
        <v>141</v>
      </c>
      <c r="D504" s="37" t="s">
        <v>5</v>
      </c>
      <c r="E504" s="31" t="s">
        <v>733</v>
      </c>
      <c r="F504" s="30" t="s">
        <v>395</v>
      </c>
      <c r="G504" s="30" t="s">
        <v>214</v>
      </c>
      <c r="H504" s="30" t="s">
        <v>289</v>
      </c>
      <c r="I504" s="43">
        <v>1</v>
      </c>
      <c r="J504" s="46" t="s">
        <v>140</v>
      </c>
      <c r="K504" s="30">
        <v>30</v>
      </c>
      <c r="L504" s="109" t="s">
        <v>2481</v>
      </c>
      <c r="M504" s="43"/>
      <c r="N504" s="35"/>
      <c r="O504" s="50"/>
      <c r="P504">
        <v>490</v>
      </c>
    </row>
    <row r="505" spans="1:16" hidden="1">
      <c r="A505" s="29">
        <f>IF(C505="","",SUBTOTAL(103,$C$7:C505))</f>
        <v>8</v>
      </c>
      <c r="B505" s="37" t="s">
        <v>293</v>
      </c>
      <c r="C505" s="31" t="s">
        <v>141</v>
      </c>
      <c r="D505" s="37" t="s">
        <v>5</v>
      </c>
      <c r="E505" s="31" t="s">
        <v>733</v>
      </c>
      <c r="F505" s="30" t="s">
        <v>583</v>
      </c>
      <c r="G505" s="30" t="s">
        <v>213</v>
      </c>
      <c r="H505" s="30" t="s">
        <v>1975</v>
      </c>
      <c r="I505" s="43">
        <v>1</v>
      </c>
      <c r="J505" s="46" t="s">
        <v>140</v>
      </c>
      <c r="K505" s="30">
        <v>30</v>
      </c>
      <c r="L505" s="109" t="s">
        <v>2481</v>
      </c>
      <c r="M505" s="43"/>
      <c r="N505" s="35"/>
      <c r="O505" s="50"/>
      <c r="P505">
        <v>491</v>
      </c>
    </row>
    <row r="506" spans="1:16" hidden="1">
      <c r="A506" s="29">
        <f>IF(C506="","",SUBTOTAL(103,$C$7:C506))</f>
        <v>8</v>
      </c>
      <c r="B506" s="37" t="s">
        <v>293</v>
      </c>
      <c r="C506" s="31" t="s">
        <v>141</v>
      </c>
      <c r="D506" s="37" t="s">
        <v>5</v>
      </c>
      <c r="E506" s="31" t="s">
        <v>733</v>
      </c>
      <c r="F506" s="30" t="s">
        <v>584</v>
      </c>
      <c r="G506" s="30" t="s">
        <v>44</v>
      </c>
      <c r="H506" s="30" t="s">
        <v>289</v>
      </c>
      <c r="I506" s="43">
        <v>1</v>
      </c>
      <c r="J506" s="46" t="s">
        <v>140</v>
      </c>
      <c r="K506" s="30">
        <v>50</v>
      </c>
      <c r="L506" s="109" t="s">
        <v>2481</v>
      </c>
      <c r="M506" s="43"/>
      <c r="N506" s="35"/>
      <c r="O506" s="50"/>
      <c r="P506">
        <v>492</v>
      </c>
    </row>
    <row r="507" spans="1:16" hidden="1">
      <c r="A507" s="29">
        <f>IF(C507="","",SUBTOTAL(103,$C$7:C507))</f>
        <v>8</v>
      </c>
      <c r="B507" s="37" t="s">
        <v>293</v>
      </c>
      <c r="C507" s="31" t="s">
        <v>141</v>
      </c>
      <c r="D507" s="37" t="s">
        <v>5</v>
      </c>
      <c r="E507" s="31" t="s">
        <v>733</v>
      </c>
      <c r="F507" s="30" t="s">
        <v>585</v>
      </c>
      <c r="G507" s="30" t="s">
        <v>213</v>
      </c>
      <c r="H507" s="30" t="s">
        <v>289</v>
      </c>
      <c r="I507" s="43">
        <v>1</v>
      </c>
      <c r="J507" s="46" t="s">
        <v>140</v>
      </c>
      <c r="K507" s="30">
        <v>50</v>
      </c>
      <c r="L507" s="109" t="s">
        <v>2481</v>
      </c>
      <c r="M507" s="43"/>
      <c r="N507" s="35"/>
      <c r="O507" s="50"/>
      <c r="P507">
        <v>493</v>
      </c>
    </row>
    <row r="508" spans="1:16" hidden="1">
      <c r="A508" s="29">
        <f>IF(C508="","",SUBTOTAL(103,$C$7:C508))</f>
        <v>8</v>
      </c>
      <c r="B508" s="37" t="s">
        <v>293</v>
      </c>
      <c r="C508" s="31" t="s">
        <v>141</v>
      </c>
      <c r="D508" s="37" t="s">
        <v>5</v>
      </c>
      <c r="E508" s="31" t="s">
        <v>733</v>
      </c>
      <c r="F508" s="30" t="s">
        <v>586</v>
      </c>
      <c r="G508" s="30" t="s">
        <v>159</v>
      </c>
      <c r="H508" s="30" t="s">
        <v>289</v>
      </c>
      <c r="I508" s="43">
        <v>1</v>
      </c>
      <c r="J508" s="46" t="s">
        <v>140</v>
      </c>
      <c r="K508" s="30">
        <v>50</v>
      </c>
      <c r="L508" s="109" t="s">
        <v>2481</v>
      </c>
      <c r="M508" s="43"/>
      <c r="N508" s="35"/>
      <c r="O508" s="50"/>
      <c r="P508">
        <v>494</v>
      </c>
    </row>
    <row r="509" spans="1:16" hidden="1">
      <c r="A509" s="29">
        <f>IF(C509="","",SUBTOTAL(103,$C$7:C509))</f>
        <v>8</v>
      </c>
      <c r="B509" s="37" t="s">
        <v>293</v>
      </c>
      <c r="C509" s="31" t="s">
        <v>141</v>
      </c>
      <c r="D509" s="37" t="s">
        <v>5</v>
      </c>
      <c r="E509" s="31" t="s">
        <v>733</v>
      </c>
      <c r="F509" s="30" t="s">
        <v>587</v>
      </c>
      <c r="G509" s="30" t="s">
        <v>214</v>
      </c>
      <c r="H509" s="30" t="s">
        <v>289</v>
      </c>
      <c r="I509" s="43">
        <v>1</v>
      </c>
      <c r="J509" s="46" t="s">
        <v>140</v>
      </c>
      <c r="K509" s="30">
        <v>50</v>
      </c>
      <c r="L509" s="109" t="s">
        <v>2481</v>
      </c>
      <c r="M509" s="43"/>
      <c r="N509" s="35"/>
      <c r="O509" s="50"/>
      <c r="P509">
        <v>495</v>
      </c>
    </row>
    <row r="510" spans="1:16" hidden="1">
      <c r="A510" s="29">
        <f>IF(C510="","",SUBTOTAL(103,$C$7:C510))</f>
        <v>8</v>
      </c>
      <c r="B510" s="37" t="s">
        <v>293</v>
      </c>
      <c r="C510" s="31" t="s">
        <v>141</v>
      </c>
      <c r="D510" s="30" t="s">
        <v>38</v>
      </c>
      <c r="E510" s="31" t="s">
        <v>733</v>
      </c>
      <c r="F510" s="30" t="s">
        <v>588</v>
      </c>
      <c r="G510" s="30" t="s">
        <v>215</v>
      </c>
      <c r="H510" s="30" t="s">
        <v>1918</v>
      </c>
      <c r="I510" s="43">
        <v>1</v>
      </c>
      <c r="J510" s="46" t="s">
        <v>140</v>
      </c>
      <c r="K510" s="30">
        <v>161</v>
      </c>
      <c r="L510" s="109" t="s">
        <v>2481</v>
      </c>
      <c r="M510" s="196"/>
      <c r="N510" s="35"/>
      <c r="O510" s="50"/>
      <c r="P510">
        <v>496</v>
      </c>
    </row>
    <row r="511" spans="1:16" hidden="1">
      <c r="A511" s="29">
        <f>IF(C511="","",SUBTOTAL(103,$C$7:C511))</f>
        <v>8</v>
      </c>
      <c r="B511" s="37" t="s">
        <v>293</v>
      </c>
      <c r="C511" s="31" t="s">
        <v>141</v>
      </c>
      <c r="D511" s="30" t="s">
        <v>38</v>
      </c>
      <c r="E511" s="31" t="s">
        <v>733</v>
      </c>
      <c r="F511" s="30" t="s">
        <v>589</v>
      </c>
      <c r="G511" s="30" t="s">
        <v>216</v>
      </c>
      <c r="H511" s="30" t="s">
        <v>1918</v>
      </c>
      <c r="I511" s="43">
        <v>1</v>
      </c>
      <c r="J511" s="46" t="s">
        <v>140</v>
      </c>
      <c r="K511" s="30">
        <v>18</v>
      </c>
      <c r="L511" s="109" t="s">
        <v>2481</v>
      </c>
      <c r="M511" s="196"/>
      <c r="N511" s="35"/>
      <c r="O511" s="50"/>
      <c r="P511">
        <v>497</v>
      </c>
    </row>
    <row r="512" spans="1:16" hidden="1">
      <c r="A512" s="29">
        <f>IF(C512="","",SUBTOTAL(103,$C$7:C512))</f>
        <v>8</v>
      </c>
      <c r="B512" s="37" t="s">
        <v>293</v>
      </c>
      <c r="C512" s="31" t="s">
        <v>141</v>
      </c>
      <c r="D512" s="30" t="s">
        <v>38</v>
      </c>
      <c r="E512" s="31" t="s">
        <v>733</v>
      </c>
      <c r="F512" s="30" t="s">
        <v>590</v>
      </c>
      <c r="G512" s="30" t="s">
        <v>217</v>
      </c>
      <c r="H512" s="30" t="s">
        <v>1918</v>
      </c>
      <c r="I512" s="43">
        <v>1</v>
      </c>
      <c r="J512" s="46" t="s">
        <v>140</v>
      </c>
      <c r="K512" s="30">
        <v>51</v>
      </c>
      <c r="L512" s="109" t="s">
        <v>2481</v>
      </c>
      <c r="M512" s="196"/>
      <c r="N512" s="35"/>
      <c r="O512" s="50"/>
      <c r="P512">
        <v>498</v>
      </c>
    </row>
    <row r="513" spans="1:16" hidden="1">
      <c r="A513" s="29">
        <f>IF(C513="","",SUBTOTAL(103,$C$7:C513))</f>
        <v>8</v>
      </c>
      <c r="B513" s="37" t="s">
        <v>293</v>
      </c>
      <c r="C513" s="31" t="s">
        <v>141</v>
      </c>
      <c r="D513" s="30" t="s">
        <v>38</v>
      </c>
      <c r="E513" s="31" t="s">
        <v>733</v>
      </c>
      <c r="F513" s="30" t="s">
        <v>591</v>
      </c>
      <c r="G513" s="30" t="s">
        <v>218</v>
      </c>
      <c r="H513" s="30" t="s">
        <v>1918</v>
      </c>
      <c r="I513" s="43">
        <v>1</v>
      </c>
      <c r="J513" s="46" t="s">
        <v>140</v>
      </c>
      <c r="K513" s="30">
        <v>11</v>
      </c>
      <c r="L513" s="109" t="s">
        <v>2481</v>
      </c>
      <c r="M513" s="196"/>
      <c r="N513" s="35"/>
      <c r="O513" s="50"/>
      <c r="P513">
        <v>499</v>
      </c>
    </row>
    <row r="514" spans="1:16" hidden="1">
      <c r="A514" s="29">
        <f>IF(C514="","",SUBTOTAL(103,$C$7:C514))</f>
        <v>8</v>
      </c>
      <c r="B514" s="37" t="s">
        <v>293</v>
      </c>
      <c r="C514" s="31" t="s">
        <v>141</v>
      </c>
      <c r="D514" s="30" t="s">
        <v>38</v>
      </c>
      <c r="E514" s="31" t="s">
        <v>733</v>
      </c>
      <c r="F514" s="30" t="s">
        <v>592</v>
      </c>
      <c r="G514" s="30" t="s">
        <v>219</v>
      </c>
      <c r="H514" s="30" t="s">
        <v>1918</v>
      </c>
      <c r="I514" s="43">
        <v>1</v>
      </c>
      <c r="J514" s="46" t="s">
        <v>140</v>
      </c>
      <c r="K514" s="30">
        <v>43</v>
      </c>
      <c r="L514" s="109" t="s">
        <v>2481</v>
      </c>
      <c r="M514" s="196"/>
      <c r="N514" s="35"/>
      <c r="O514" s="50"/>
      <c r="P514">
        <v>500</v>
      </c>
    </row>
    <row r="515" spans="1:16" hidden="1">
      <c r="A515" s="29">
        <f>IF(C515="","",SUBTOTAL(103,$C$7:C515))</f>
        <v>8</v>
      </c>
      <c r="B515" s="37" t="s">
        <v>293</v>
      </c>
      <c r="C515" s="31" t="s">
        <v>141</v>
      </c>
      <c r="D515" s="30" t="s">
        <v>38</v>
      </c>
      <c r="E515" s="31" t="s">
        <v>733</v>
      </c>
      <c r="F515" s="30" t="s">
        <v>593</v>
      </c>
      <c r="G515" s="30" t="s">
        <v>220</v>
      </c>
      <c r="H515" s="30" t="s">
        <v>1918</v>
      </c>
      <c r="I515" s="43">
        <v>1</v>
      </c>
      <c r="J515" s="46" t="s">
        <v>140</v>
      </c>
      <c r="K515" s="30">
        <v>25</v>
      </c>
      <c r="L515" s="109" t="s">
        <v>2481</v>
      </c>
      <c r="M515" s="196"/>
      <c r="N515" s="35"/>
      <c r="O515" s="50"/>
      <c r="P515">
        <v>501</v>
      </c>
    </row>
    <row r="516" spans="1:16" hidden="1">
      <c r="A516" s="29">
        <f>IF(C516="","",SUBTOTAL(103,$C$7:C516))</f>
        <v>8</v>
      </c>
      <c r="B516" s="37" t="s">
        <v>293</v>
      </c>
      <c r="C516" s="31" t="s">
        <v>141</v>
      </c>
      <c r="D516" s="30" t="s">
        <v>38</v>
      </c>
      <c r="E516" s="31" t="s">
        <v>733</v>
      </c>
      <c r="F516" s="30" t="s">
        <v>594</v>
      </c>
      <c r="G516" s="30" t="s">
        <v>216</v>
      </c>
      <c r="H516" s="30" t="s">
        <v>1918</v>
      </c>
      <c r="I516" s="43">
        <v>1</v>
      </c>
      <c r="J516" s="46" t="s">
        <v>140</v>
      </c>
      <c r="K516" s="30">
        <v>16</v>
      </c>
      <c r="L516" s="109" t="s">
        <v>2481</v>
      </c>
      <c r="M516" s="196"/>
      <c r="N516" s="35"/>
      <c r="O516" s="50"/>
      <c r="P516">
        <v>502</v>
      </c>
    </row>
    <row r="517" spans="1:16" hidden="1">
      <c r="A517" s="29">
        <f>IF(C517="","",SUBTOTAL(103,$C$7:C517))</f>
        <v>8</v>
      </c>
      <c r="B517" s="37" t="s">
        <v>293</v>
      </c>
      <c r="C517" s="31" t="s">
        <v>141</v>
      </c>
      <c r="D517" s="30" t="s">
        <v>38</v>
      </c>
      <c r="E517" s="31" t="s">
        <v>733</v>
      </c>
      <c r="F517" s="30" t="s">
        <v>595</v>
      </c>
      <c r="G517" s="30" t="s">
        <v>221</v>
      </c>
      <c r="H517" s="30" t="s">
        <v>1918</v>
      </c>
      <c r="I517" s="43">
        <v>1</v>
      </c>
      <c r="J517" s="46" t="s">
        <v>140</v>
      </c>
      <c r="K517" s="30">
        <v>11</v>
      </c>
      <c r="L517" s="109" t="s">
        <v>2481</v>
      </c>
      <c r="M517" s="196"/>
      <c r="N517" s="35"/>
      <c r="O517" s="50"/>
      <c r="P517">
        <v>503</v>
      </c>
    </row>
    <row r="518" spans="1:16" hidden="1">
      <c r="A518" s="29">
        <f>IF(C518="","",SUBTOTAL(103,$C$7:C518))</f>
        <v>8</v>
      </c>
      <c r="B518" s="37" t="s">
        <v>293</v>
      </c>
      <c r="C518" s="31" t="s">
        <v>141</v>
      </c>
      <c r="D518" s="30" t="s">
        <v>38</v>
      </c>
      <c r="E518" s="31" t="s">
        <v>733</v>
      </c>
      <c r="F518" s="30" t="s">
        <v>596</v>
      </c>
      <c r="G518" s="30" t="s">
        <v>217</v>
      </c>
      <c r="H518" s="30" t="s">
        <v>1918</v>
      </c>
      <c r="I518" s="43">
        <v>1</v>
      </c>
      <c r="J518" s="46" t="s">
        <v>140</v>
      </c>
      <c r="K518" s="30">
        <v>4</v>
      </c>
      <c r="L518" s="109" t="s">
        <v>2481</v>
      </c>
      <c r="M518" s="196"/>
      <c r="N518" s="35"/>
      <c r="O518" s="50"/>
      <c r="P518">
        <v>504</v>
      </c>
    </row>
    <row r="519" spans="1:16" hidden="1">
      <c r="A519" s="29">
        <f>IF(C519="","",SUBTOTAL(103,$C$7:C519))</f>
        <v>8</v>
      </c>
      <c r="B519" s="37" t="s">
        <v>293</v>
      </c>
      <c r="C519" s="31" t="s">
        <v>141</v>
      </c>
      <c r="D519" s="30" t="s">
        <v>38</v>
      </c>
      <c r="E519" s="31" t="s">
        <v>733</v>
      </c>
      <c r="F519" s="30" t="s">
        <v>597</v>
      </c>
      <c r="G519" s="30" t="s">
        <v>216</v>
      </c>
      <c r="H519" s="30" t="s">
        <v>1918</v>
      </c>
      <c r="I519" s="43">
        <v>1</v>
      </c>
      <c r="J519" s="46" t="s">
        <v>140</v>
      </c>
      <c r="K519" s="30">
        <v>10</v>
      </c>
      <c r="L519" s="109" t="s">
        <v>2481</v>
      </c>
      <c r="M519" s="196"/>
      <c r="N519" s="35"/>
      <c r="O519" s="50"/>
      <c r="P519">
        <v>505</v>
      </c>
    </row>
    <row r="520" spans="1:16" hidden="1">
      <c r="A520" s="29">
        <f>IF(C520="","",SUBTOTAL(103,$C$7:C520))</f>
        <v>8</v>
      </c>
      <c r="B520" s="37" t="s">
        <v>293</v>
      </c>
      <c r="C520" s="31" t="s">
        <v>141</v>
      </c>
      <c r="D520" s="30" t="s">
        <v>38</v>
      </c>
      <c r="E520" s="31" t="s">
        <v>733</v>
      </c>
      <c r="F520" s="30" t="s">
        <v>598</v>
      </c>
      <c r="G520" s="30" t="s">
        <v>219</v>
      </c>
      <c r="H520" s="30" t="s">
        <v>1918</v>
      </c>
      <c r="I520" s="43">
        <v>1</v>
      </c>
      <c r="J520" s="46" t="s">
        <v>140</v>
      </c>
      <c r="K520" s="30">
        <v>13</v>
      </c>
      <c r="L520" s="109" t="s">
        <v>2481</v>
      </c>
      <c r="M520" s="196"/>
      <c r="N520" s="35"/>
      <c r="O520" s="50"/>
      <c r="P520">
        <v>506</v>
      </c>
    </row>
    <row r="521" spans="1:16" hidden="1">
      <c r="A521" s="29">
        <f>IF(C521="","",SUBTOTAL(103,$C$7:C521))</f>
        <v>8</v>
      </c>
      <c r="B521" s="37" t="s">
        <v>293</v>
      </c>
      <c r="C521" s="31" t="s">
        <v>141</v>
      </c>
      <c r="D521" s="30" t="s">
        <v>39</v>
      </c>
      <c r="E521" s="31" t="s">
        <v>733</v>
      </c>
      <c r="F521" s="30" t="s">
        <v>599</v>
      </c>
      <c r="G521" s="30" t="s">
        <v>138</v>
      </c>
      <c r="H521" s="30" t="s">
        <v>1906</v>
      </c>
      <c r="I521" s="43">
        <v>1</v>
      </c>
      <c r="J521" s="46" t="s">
        <v>140</v>
      </c>
      <c r="K521" s="30">
        <v>49</v>
      </c>
      <c r="L521" s="109" t="s">
        <v>2481</v>
      </c>
      <c r="M521" s="196"/>
      <c r="N521" s="35"/>
      <c r="O521" s="50"/>
      <c r="P521">
        <v>507</v>
      </c>
    </row>
    <row r="522" spans="1:16" hidden="1">
      <c r="A522" s="29">
        <f>IF(C522="","",SUBTOTAL(103,$C$7:C522))</f>
        <v>8</v>
      </c>
      <c r="B522" s="37" t="s">
        <v>293</v>
      </c>
      <c r="C522" s="31" t="s">
        <v>141</v>
      </c>
      <c r="D522" s="30" t="s">
        <v>39</v>
      </c>
      <c r="E522" s="31" t="s">
        <v>733</v>
      </c>
      <c r="F522" s="30" t="s">
        <v>600</v>
      </c>
      <c r="G522" s="30" t="s">
        <v>138</v>
      </c>
      <c r="H522" s="30" t="s">
        <v>1918</v>
      </c>
      <c r="I522" s="43">
        <v>3</v>
      </c>
      <c r="J522" s="46" t="s">
        <v>140</v>
      </c>
      <c r="K522" s="30">
        <v>330</v>
      </c>
      <c r="L522" s="109" t="s">
        <v>2481</v>
      </c>
      <c r="M522" s="196"/>
      <c r="N522" s="35"/>
      <c r="O522" s="50"/>
      <c r="P522">
        <v>508</v>
      </c>
    </row>
    <row r="523" spans="1:16" hidden="1">
      <c r="A523" s="29">
        <f>IF(C523="","",SUBTOTAL(103,$C$7:C523))</f>
        <v>8</v>
      </c>
      <c r="B523" s="37" t="s">
        <v>293</v>
      </c>
      <c r="C523" s="31" t="s">
        <v>141</v>
      </c>
      <c r="D523" s="30" t="s">
        <v>39</v>
      </c>
      <c r="E523" s="31" t="s">
        <v>733</v>
      </c>
      <c r="F523" s="30" t="s">
        <v>601</v>
      </c>
      <c r="G523" s="30" t="s">
        <v>222</v>
      </c>
      <c r="H523" s="30" t="s">
        <v>1976</v>
      </c>
      <c r="I523" s="43">
        <v>1</v>
      </c>
      <c r="J523" s="46" t="s">
        <v>140</v>
      </c>
      <c r="K523" s="30">
        <v>252</v>
      </c>
      <c r="L523" s="109" t="s">
        <v>2481</v>
      </c>
      <c r="M523" s="196"/>
      <c r="N523" s="35"/>
      <c r="O523" s="50"/>
      <c r="P523">
        <v>509</v>
      </c>
    </row>
    <row r="524" spans="1:16" hidden="1">
      <c r="A524" s="29">
        <f>IF(C524="","",SUBTOTAL(103,$C$7:C524))</f>
        <v>8</v>
      </c>
      <c r="B524" s="37" t="s">
        <v>293</v>
      </c>
      <c r="C524" s="31" t="s">
        <v>141</v>
      </c>
      <c r="D524" s="30" t="s">
        <v>39</v>
      </c>
      <c r="E524" s="31" t="s">
        <v>733</v>
      </c>
      <c r="F524" s="30" t="s">
        <v>602</v>
      </c>
      <c r="G524" s="30" t="s">
        <v>138</v>
      </c>
      <c r="H524" s="30" t="s">
        <v>2162</v>
      </c>
      <c r="I524" s="43">
        <v>3</v>
      </c>
      <c r="J524" s="46" t="s">
        <v>140</v>
      </c>
      <c r="K524" s="30">
        <v>46</v>
      </c>
      <c r="L524" s="109" t="s">
        <v>2481</v>
      </c>
      <c r="M524" s="196"/>
      <c r="N524" s="35"/>
      <c r="O524" s="50"/>
      <c r="P524">
        <v>510</v>
      </c>
    </row>
    <row r="525" spans="1:16" hidden="1">
      <c r="A525" s="29">
        <f>IF(C525="","",SUBTOTAL(103,$C$7:C525))</f>
        <v>8</v>
      </c>
      <c r="B525" s="37" t="s">
        <v>293</v>
      </c>
      <c r="C525" s="31" t="s">
        <v>141</v>
      </c>
      <c r="D525" s="30" t="s">
        <v>154</v>
      </c>
      <c r="E525" s="31" t="s">
        <v>733</v>
      </c>
      <c r="F525" s="30" t="s">
        <v>603</v>
      </c>
      <c r="G525" s="30" t="s">
        <v>223</v>
      </c>
      <c r="H525" s="30" t="s">
        <v>289</v>
      </c>
      <c r="I525" s="43">
        <v>3</v>
      </c>
      <c r="J525" s="46" t="s">
        <v>140</v>
      </c>
      <c r="K525" s="30">
        <v>15</v>
      </c>
      <c r="L525" s="109" t="s">
        <v>2481</v>
      </c>
      <c r="M525" s="196"/>
      <c r="N525" s="35"/>
      <c r="O525" s="50"/>
      <c r="P525">
        <v>511</v>
      </c>
    </row>
    <row r="526" spans="1:16" hidden="1">
      <c r="A526" s="29">
        <f>IF(C526="","",SUBTOTAL(103,$C$7:C526))</f>
        <v>8</v>
      </c>
      <c r="B526" s="37" t="s">
        <v>293</v>
      </c>
      <c r="C526" s="31" t="s">
        <v>141</v>
      </c>
      <c r="D526" s="30" t="s">
        <v>154</v>
      </c>
      <c r="E526" s="31" t="s">
        <v>733</v>
      </c>
      <c r="F526" s="30" t="s">
        <v>604</v>
      </c>
      <c r="G526" s="30" t="s">
        <v>224</v>
      </c>
      <c r="H526" s="30" t="s">
        <v>1918</v>
      </c>
      <c r="I526" s="43">
        <v>1</v>
      </c>
      <c r="J526" s="46" t="s">
        <v>140</v>
      </c>
      <c r="K526" s="30">
        <v>27</v>
      </c>
      <c r="L526" s="109" t="s">
        <v>2481</v>
      </c>
      <c r="M526" s="196"/>
      <c r="N526" s="35"/>
      <c r="O526" s="50"/>
      <c r="P526">
        <v>512</v>
      </c>
    </row>
    <row r="527" spans="1:16" hidden="1">
      <c r="A527" s="29">
        <f>IF(C527="","",SUBTOTAL(103,$C$7:C527))</f>
        <v>8</v>
      </c>
      <c r="B527" s="37" t="s">
        <v>293</v>
      </c>
      <c r="C527" s="31" t="s">
        <v>141</v>
      </c>
      <c r="D527" s="30" t="s">
        <v>154</v>
      </c>
      <c r="E527" s="31" t="s">
        <v>733</v>
      </c>
      <c r="F527" s="30" t="s">
        <v>605</v>
      </c>
      <c r="G527" s="30" t="s">
        <v>225</v>
      </c>
      <c r="H527" s="30" t="s">
        <v>1918</v>
      </c>
      <c r="I527" s="43">
        <v>1</v>
      </c>
      <c r="J527" s="46" t="s">
        <v>140</v>
      </c>
      <c r="K527" s="30">
        <v>20</v>
      </c>
      <c r="L527" s="109" t="s">
        <v>2481</v>
      </c>
      <c r="M527" s="196"/>
      <c r="N527" s="35"/>
      <c r="O527" s="50"/>
      <c r="P527">
        <v>513</v>
      </c>
    </row>
    <row r="528" spans="1:16" hidden="1">
      <c r="A528" s="29">
        <f>IF(C528="","",SUBTOTAL(103,$C$7:C528))</f>
        <v>8</v>
      </c>
      <c r="B528" s="37" t="s">
        <v>293</v>
      </c>
      <c r="C528" s="31" t="s">
        <v>141</v>
      </c>
      <c r="D528" s="30" t="s">
        <v>154</v>
      </c>
      <c r="E528" s="31" t="s">
        <v>733</v>
      </c>
      <c r="F528" s="30" t="s">
        <v>606</v>
      </c>
      <c r="G528" s="30" t="s">
        <v>216</v>
      </c>
      <c r="H528" s="30" t="s">
        <v>1918</v>
      </c>
      <c r="I528" s="43">
        <v>1</v>
      </c>
      <c r="J528" s="46" t="s">
        <v>140</v>
      </c>
      <c r="K528" s="30">
        <v>13</v>
      </c>
      <c r="L528" s="109" t="s">
        <v>2481</v>
      </c>
      <c r="M528" s="196"/>
      <c r="N528" s="35"/>
      <c r="O528" s="50"/>
      <c r="P528">
        <v>514</v>
      </c>
    </row>
    <row r="529" spans="1:16" hidden="1">
      <c r="A529" s="29">
        <f>IF(C529="","",SUBTOTAL(103,$C$7:C529))</f>
        <v>8</v>
      </c>
      <c r="B529" s="37" t="s">
        <v>293</v>
      </c>
      <c r="C529" s="31" t="s">
        <v>141</v>
      </c>
      <c r="D529" s="30" t="s">
        <v>154</v>
      </c>
      <c r="E529" s="31" t="s">
        <v>733</v>
      </c>
      <c r="F529" s="30" t="s">
        <v>607</v>
      </c>
      <c r="G529" s="30" t="s">
        <v>160</v>
      </c>
      <c r="H529" s="30" t="s">
        <v>1918</v>
      </c>
      <c r="I529" s="43">
        <v>1</v>
      </c>
      <c r="J529" s="46" t="s">
        <v>140</v>
      </c>
      <c r="K529" s="30">
        <v>12</v>
      </c>
      <c r="L529" s="109" t="s">
        <v>2481</v>
      </c>
      <c r="M529" s="196"/>
      <c r="N529" s="35"/>
      <c r="O529" s="50"/>
      <c r="P529">
        <v>515</v>
      </c>
    </row>
    <row r="530" spans="1:16" hidden="1">
      <c r="A530" s="29">
        <f>IF(C530="","",SUBTOTAL(103,$C$7:C530))</f>
        <v>8</v>
      </c>
      <c r="B530" s="37" t="s">
        <v>293</v>
      </c>
      <c r="C530" s="31" t="s">
        <v>141</v>
      </c>
      <c r="D530" s="30" t="s">
        <v>154</v>
      </c>
      <c r="E530" s="31" t="s">
        <v>733</v>
      </c>
      <c r="F530" s="30" t="s">
        <v>608</v>
      </c>
      <c r="G530" s="30" t="s">
        <v>160</v>
      </c>
      <c r="H530" s="30" t="s">
        <v>1918</v>
      </c>
      <c r="I530" s="43">
        <v>1</v>
      </c>
      <c r="J530" s="46" t="s">
        <v>140</v>
      </c>
      <c r="K530" s="30">
        <v>14</v>
      </c>
      <c r="L530" s="109" t="s">
        <v>2481</v>
      </c>
      <c r="M530" s="196"/>
      <c r="N530" s="35"/>
      <c r="O530" s="50"/>
      <c r="P530">
        <v>516</v>
      </c>
    </row>
    <row r="531" spans="1:16" hidden="1">
      <c r="A531" s="29">
        <f>IF(C531="","",SUBTOTAL(103,$C$7:C531))</f>
        <v>8</v>
      </c>
      <c r="B531" s="37" t="s">
        <v>293</v>
      </c>
      <c r="C531" s="31" t="s">
        <v>141</v>
      </c>
      <c r="D531" s="30" t="s">
        <v>154</v>
      </c>
      <c r="E531" s="31" t="s">
        <v>733</v>
      </c>
      <c r="F531" s="30" t="s">
        <v>609</v>
      </c>
      <c r="G531" s="30" t="s">
        <v>216</v>
      </c>
      <c r="H531" s="30" t="s">
        <v>1918</v>
      </c>
      <c r="I531" s="43">
        <v>1</v>
      </c>
      <c r="J531" s="46" t="s">
        <v>140</v>
      </c>
      <c r="K531" s="30">
        <v>22</v>
      </c>
      <c r="L531" s="109" t="s">
        <v>2481</v>
      </c>
      <c r="M531" s="196"/>
      <c r="N531" s="35"/>
      <c r="O531" s="50"/>
      <c r="P531">
        <v>517</v>
      </c>
    </row>
    <row r="532" spans="1:16" hidden="1">
      <c r="A532" s="29">
        <f>IF(C532="","",SUBTOTAL(103,$C$7:C532))</f>
        <v>8</v>
      </c>
      <c r="B532" s="37" t="s">
        <v>293</v>
      </c>
      <c r="C532" s="31" t="s">
        <v>141</v>
      </c>
      <c r="D532" s="30" t="s">
        <v>154</v>
      </c>
      <c r="E532" s="31" t="s">
        <v>733</v>
      </c>
      <c r="F532" s="30" t="s">
        <v>610</v>
      </c>
      <c r="G532" s="30" t="s">
        <v>226</v>
      </c>
      <c r="H532" s="30" t="s">
        <v>1918</v>
      </c>
      <c r="I532" s="43">
        <v>1</v>
      </c>
      <c r="J532" s="46" t="s">
        <v>140</v>
      </c>
      <c r="K532" s="30">
        <v>21</v>
      </c>
      <c r="L532" s="109" t="s">
        <v>2481</v>
      </c>
      <c r="M532" s="196"/>
      <c r="N532" s="35"/>
      <c r="O532" s="50"/>
      <c r="P532">
        <v>518</v>
      </c>
    </row>
    <row r="533" spans="1:16" hidden="1">
      <c r="A533" s="29">
        <f>IF(C533="","",SUBTOTAL(103,$C$7:C533))</f>
        <v>8</v>
      </c>
      <c r="B533" s="37" t="s">
        <v>293</v>
      </c>
      <c r="C533" s="31" t="s">
        <v>141</v>
      </c>
      <c r="D533" s="30" t="s">
        <v>154</v>
      </c>
      <c r="E533" s="31" t="s">
        <v>733</v>
      </c>
      <c r="F533" s="30" t="s">
        <v>611</v>
      </c>
      <c r="G533" s="30" t="s">
        <v>216</v>
      </c>
      <c r="H533" s="30" t="s">
        <v>1918</v>
      </c>
      <c r="I533" s="43">
        <v>1</v>
      </c>
      <c r="J533" s="46" t="s">
        <v>140</v>
      </c>
      <c r="K533" s="30">
        <v>11</v>
      </c>
      <c r="L533" s="109" t="s">
        <v>2481</v>
      </c>
      <c r="M533" s="196"/>
      <c r="N533" s="35"/>
      <c r="O533" s="50"/>
      <c r="P533">
        <v>519</v>
      </c>
    </row>
    <row r="534" spans="1:16" hidden="1">
      <c r="A534" s="29">
        <f>IF(C534="","",SUBTOTAL(103,$C$7:C534))</f>
        <v>8</v>
      </c>
      <c r="B534" s="37" t="s">
        <v>293</v>
      </c>
      <c r="C534" s="31" t="s">
        <v>141</v>
      </c>
      <c r="D534" s="30" t="s">
        <v>154</v>
      </c>
      <c r="E534" s="31" t="s">
        <v>733</v>
      </c>
      <c r="F534" s="30" t="s">
        <v>612</v>
      </c>
      <c r="G534" s="30" t="s">
        <v>226</v>
      </c>
      <c r="H534" s="30" t="s">
        <v>1918</v>
      </c>
      <c r="I534" s="43">
        <v>1</v>
      </c>
      <c r="J534" s="46" t="s">
        <v>140</v>
      </c>
      <c r="K534" s="30">
        <v>4</v>
      </c>
      <c r="L534" s="109" t="s">
        <v>2481</v>
      </c>
      <c r="M534" s="196"/>
      <c r="N534" s="35"/>
      <c r="O534" s="50"/>
      <c r="P534">
        <v>520</v>
      </c>
    </row>
    <row r="535" spans="1:16" hidden="1">
      <c r="A535" s="29">
        <f>IF(C535="","",SUBTOTAL(103,$C$7:C535))</f>
        <v>8</v>
      </c>
      <c r="B535" s="37" t="s">
        <v>293</v>
      </c>
      <c r="C535" s="31" t="s">
        <v>141</v>
      </c>
      <c r="D535" s="30" t="s">
        <v>154</v>
      </c>
      <c r="E535" s="31" t="s">
        <v>733</v>
      </c>
      <c r="F535" s="30" t="s">
        <v>613</v>
      </c>
      <c r="G535" s="30" t="s">
        <v>226</v>
      </c>
      <c r="H535" s="30" t="s">
        <v>1918</v>
      </c>
      <c r="I535" s="43">
        <v>1</v>
      </c>
      <c r="J535" s="46" t="s">
        <v>140</v>
      </c>
      <c r="K535" s="30">
        <v>1</v>
      </c>
      <c r="L535" s="109" t="s">
        <v>2481</v>
      </c>
      <c r="M535" s="196"/>
      <c r="N535" s="35"/>
      <c r="O535" s="50"/>
      <c r="P535">
        <v>521</v>
      </c>
    </row>
    <row r="536" spans="1:16" hidden="1">
      <c r="A536" s="29">
        <f>IF(C536="","",SUBTOTAL(103,$C$7:C536))</f>
        <v>8</v>
      </c>
      <c r="B536" s="37" t="s">
        <v>293</v>
      </c>
      <c r="C536" s="31" t="s">
        <v>141</v>
      </c>
      <c r="D536" s="30" t="s">
        <v>154</v>
      </c>
      <c r="E536" s="31" t="s">
        <v>733</v>
      </c>
      <c r="F536" s="30" t="s">
        <v>614</v>
      </c>
      <c r="G536" s="30" t="s">
        <v>226</v>
      </c>
      <c r="H536" s="30" t="s">
        <v>1918</v>
      </c>
      <c r="I536" s="43">
        <v>1</v>
      </c>
      <c r="J536" s="46" t="s">
        <v>140</v>
      </c>
      <c r="K536" s="30">
        <v>1</v>
      </c>
      <c r="L536" s="109" t="s">
        <v>2481</v>
      </c>
      <c r="M536" s="196"/>
      <c r="N536" s="35"/>
      <c r="O536" s="50"/>
      <c r="P536">
        <v>522</v>
      </c>
    </row>
    <row r="537" spans="1:16" hidden="1">
      <c r="A537" s="29">
        <f>IF(C537="","",SUBTOTAL(103,$C$7:C537))</f>
        <v>8</v>
      </c>
      <c r="B537" s="37" t="s">
        <v>293</v>
      </c>
      <c r="C537" s="31" t="s">
        <v>141</v>
      </c>
      <c r="D537" s="30" t="s">
        <v>154</v>
      </c>
      <c r="E537" s="31" t="s">
        <v>733</v>
      </c>
      <c r="F537" s="30" t="s">
        <v>615</v>
      </c>
      <c r="G537" s="30" t="s">
        <v>226</v>
      </c>
      <c r="H537" s="30" t="s">
        <v>1918</v>
      </c>
      <c r="I537" s="43">
        <v>1</v>
      </c>
      <c r="J537" s="46" t="s">
        <v>140</v>
      </c>
      <c r="K537" s="30">
        <v>1</v>
      </c>
      <c r="L537" s="109" t="s">
        <v>2481</v>
      </c>
      <c r="M537" s="196"/>
      <c r="N537" s="35"/>
      <c r="O537" s="50"/>
      <c r="P537">
        <v>523</v>
      </c>
    </row>
    <row r="538" spans="1:16" hidden="1">
      <c r="A538" s="29">
        <f>IF(C538="","",SUBTOTAL(103,$C$7:C538))</f>
        <v>8</v>
      </c>
      <c r="B538" s="37" t="s">
        <v>293</v>
      </c>
      <c r="C538" s="31" t="s">
        <v>141</v>
      </c>
      <c r="D538" s="30" t="s">
        <v>154</v>
      </c>
      <c r="E538" s="31" t="s">
        <v>733</v>
      </c>
      <c r="F538" s="30" t="s">
        <v>616</v>
      </c>
      <c r="G538" s="30" t="s">
        <v>227</v>
      </c>
      <c r="H538" s="30" t="s">
        <v>1918</v>
      </c>
      <c r="I538" s="43">
        <v>1</v>
      </c>
      <c r="J538" s="46" t="s">
        <v>140</v>
      </c>
      <c r="K538" s="30">
        <v>1</v>
      </c>
      <c r="L538" s="109" t="s">
        <v>2481</v>
      </c>
      <c r="M538" s="196"/>
      <c r="N538" s="35"/>
      <c r="O538" s="50"/>
      <c r="P538">
        <v>524</v>
      </c>
    </row>
    <row r="539" spans="1:16" hidden="1">
      <c r="A539" s="29">
        <f>IF(C539="","",SUBTOTAL(103,$C$7:C539))</f>
        <v>8</v>
      </c>
      <c r="B539" s="37" t="s">
        <v>293</v>
      </c>
      <c r="C539" s="31" t="s">
        <v>141</v>
      </c>
      <c r="D539" s="30" t="s">
        <v>154</v>
      </c>
      <c r="E539" s="31" t="s">
        <v>733</v>
      </c>
      <c r="F539" s="30" t="s">
        <v>617</v>
      </c>
      <c r="G539" s="30" t="s">
        <v>226</v>
      </c>
      <c r="H539" s="30" t="s">
        <v>1918</v>
      </c>
      <c r="I539" s="43">
        <v>1</v>
      </c>
      <c r="J539" s="46" t="s">
        <v>140</v>
      </c>
      <c r="K539" s="30">
        <v>1</v>
      </c>
      <c r="L539" s="109" t="s">
        <v>2481</v>
      </c>
      <c r="M539" s="196"/>
      <c r="N539" s="35"/>
      <c r="O539" s="50"/>
      <c r="P539">
        <v>525</v>
      </c>
    </row>
    <row r="540" spans="1:16" hidden="1">
      <c r="A540" s="29">
        <f>IF(C540="","",SUBTOTAL(103,$C$7:C540))</f>
        <v>8</v>
      </c>
      <c r="B540" s="37" t="s">
        <v>293</v>
      </c>
      <c r="C540" s="31" t="s">
        <v>141</v>
      </c>
      <c r="D540" s="30" t="s">
        <v>154</v>
      </c>
      <c r="E540" s="31" t="s">
        <v>733</v>
      </c>
      <c r="F540" s="30" t="s">
        <v>618</v>
      </c>
      <c r="G540" s="30" t="s">
        <v>226</v>
      </c>
      <c r="H540" s="30" t="s">
        <v>1918</v>
      </c>
      <c r="I540" s="43">
        <v>1</v>
      </c>
      <c r="J540" s="46" t="s">
        <v>140</v>
      </c>
      <c r="K540" s="30">
        <v>6</v>
      </c>
      <c r="L540" s="109" t="s">
        <v>2481</v>
      </c>
      <c r="M540" s="196"/>
      <c r="N540" s="35"/>
      <c r="O540" s="50"/>
      <c r="P540">
        <v>526</v>
      </c>
    </row>
    <row r="541" spans="1:16" hidden="1">
      <c r="A541" s="29">
        <f>IF(C541="","",SUBTOTAL(103,$C$7:C541))</f>
        <v>8</v>
      </c>
      <c r="B541" s="37" t="s">
        <v>293</v>
      </c>
      <c r="C541" s="31" t="s">
        <v>141</v>
      </c>
      <c r="D541" s="30" t="s">
        <v>154</v>
      </c>
      <c r="E541" s="31" t="s">
        <v>733</v>
      </c>
      <c r="F541" s="30" t="s">
        <v>619</v>
      </c>
      <c r="G541" s="30" t="s">
        <v>216</v>
      </c>
      <c r="H541" s="30" t="s">
        <v>1918</v>
      </c>
      <c r="I541" s="43">
        <v>1</v>
      </c>
      <c r="J541" s="46" t="s">
        <v>140</v>
      </c>
      <c r="K541" s="30">
        <v>5</v>
      </c>
      <c r="L541" s="109" t="s">
        <v>2481</v>
      </c>
      <c r="M541" s="196"/>
      <c r="N541" s="35"/>
      <c r="O541" s="50"/>
      <c r="P541">
        <v>527</v>
      </c>
    </row>
    <row r="542" spans="1:16" hidden="1">
      <c r="A542" s="29">
        <f>IF(C542="","",SUBTOTAL(103,$C$7:C542))</f>
        <v>8</v>
      </c>
      <c r="B542" s="37" t="s">
        <v>293</v>
      </c>
      <c r="C542" s="31" t="s">
        <v>141</v>
      </c>
      <c r="D542" s="30" t="s">
        <v>154</v>
      </c>
      <c r="E542" s="31" t="s">
        <v>733</v>
      </c>
      <c r="F542" s="30" t="s">
        <v>620</v>
      </c>
      <c r="G542" s="30" t="s">
        <v>216</v>
      </c>
      <c r="H542" s="30" t="s">
        <v>1918</v>
      </c>
      <c r="I542" s="43">
        <v>1</v>
      </c>
      <c r="J542" s="46" t="s">
        <v>140</v>
      </c>
      <c r="K542" s="30">
        <v>34</v>
      </c>
      <c r="L542" s="109" t="s">
        <v>2481</v>
      </c>
      <c r="M542" s="196"/>
      <c r="N542" s="35"/>
      <c r="O542" s="50"/>
      <c r="P542">
        <v>528</v>
      </c>
    </row>
    <row r="543" spans="1:16" hidden="1">
      <c r="A543" s="29">
        <f>IF(C543="","",SUBTOTAL(103,$C$7:C543))</f>
        <v>8</v>
      </c>
      <c r="B543" s="37" t="s">
        <v>293</v>
      </c>
      <c r="C543" s="31" t="s">
        <v>141</v>
      </c>
      <c r="D543" s="30" t="s">
        <v>154</v>
      </c>
      <c r="E543" s="31" t="s">
        <v>733</v>
      </c>
      <c r="F543" s="30" t="s">
        <v>621</v>
      </c>
      <c r="G543" s="30" t="s">
        <v>228</v>
      </c>
      <c r="H543" s="30" t="s">
        <v>1918</v>
      </c>
      <c r="I543" s="43">
        <v>1</v>
      </c>
      <c r="J543" s="46" t="s">
        <v>140</v>
      </c>
      <c r="K543" s="30">
        <v>11</v>
      </c>
      <c r="L543" s="109" t="s">
        <v>2481</v>
      </c>
      <c r="M543" s="196"/>
      <c r="N543" s="35"/>
      <c r="O543" s="50"/>
      <c r="P543">
        <v>529</v>
      </c>
    </row>
    <row r="544" spans="1:16" hidden="1">
      <c r="A544" s="29">
        <f>IF(C544="","",SUBTOTAL(103,$C$7:C544))</f>
        <v>8</v>
      </c>
      <c r="B544" s="37" t="s">
        <v>293</v>
      </c>
      <c r="C544" s="31" t="s">
        <v>141</v>
      </c>
      <c r="D544" s="30" t="s">
        <v>154</v>
      </c>
      <c r="E544" s="31" t="s">
        <v>733</v>
      </c>
      <c r="F544" s="30" t="s">
        <v>622</v>
      </c>
      <c r="G544" s="30" t="s">
        <v>225</v>
      </c>
      <c r="H544" s="30" t="s">
        <v>1918</v>
      </c>
      <c r="I544" s="43">
        <v>1</v>
      </c>
      <c r="J544" s="46" t="s">
        <v>140</v>
      </c>
      <c r="K544" s="30">
        <v>15</v>
      </c>
      <c r="L544" s="109" t="s">
        <v>2481</v>
      </c>
      <c r="M544" s="196"/>
      <c r="N544" s="35"/>
      <c r="O544" s="50"/>
      <c r="P544">
        <v>530</v>
      </c>
    </row>
    <row r="545" spans="1:16" hidden="1">
      <c r="A545" s="29">
        <f>IF(C545="","",SUBTOTAL(103,$C$7:C545))</f>
        <v>8</v>
      </c>
      <c r="B545" s="37" t="s">
        <v>293</v>
      </c>
      <c r="C545" s="31" t="s">
        <v>141</v>
      </c>
      <c r="D545" s="30" t="s">
        <v>154</v>
      </c>
      <c r="E545" s="31" t="s">
        <v>733</v>
      </c>
      <c r="F545" s="30" t="s">
        <v>623</v>
      </c>
      <c r="G545" s="30" t="s">
        <v>224</v>
      </c>
      <c r="H545" s="30" t="s">
        <v>1906</v>
      </c>
      <c r="I545" s="43">
        <v>1</v>
      </c>
      <c r="J545" s="46" t="s">
        <v>140</v>
      </c>
      <c r="K545" s="30">
        <v>60</v>
      </c>
      <c r="L545" s="109" t="s">
        <v>2481</v>
      </c>
      <c r="M545" s="196"/>
      <c r="N545" s="35"/>
      <c r="O545" s="50"/>
      <c r="P545">
        <v>531</v>
      </c>
    </row>
    <row r="546" spans="1:16" hidden="1">
      <c r="A546" s="29">
        <f>IF(C546="","",SUBTOTAL(103,$C$7:C546))</f>
        <v>8</v>
      </c>
      <c r="B546" s="37" t="s">
        <v>293</v>
      </c>
      <c r="C546" s="31" t="s">
        <v>141</v>
      </c>
      <c r="D546" s="30" t="s">
        <v>154</v>
      </c>
      <c r="E546" s="31" t="s">
        <v>733</v>
      </c>
      <c r="F546" s="30" t="s">
        <v>624</v>
      </c>
      <c r="G546" s="30" t="s">
        <v>224</v>
      </c>
      <c r="H546" s="30" t="s">
        <v>1906</v>
      </c>
      <c r="I546" s="43">
        <v>1</v>
      </c>
      <c r="J546" s="46" t="s">
        <v>140</v>
      </c>
      <c r="K546" s="30">
        <v>60</v>
      </c>
      <c r="L546" s="109" t="s">
        <v>2481</v>
      </c>
      <c r="M546" s="196"/>
      <c r="N546" s="35"/>
      <c r="O546" s="50"/>
      <c r="P546">
        <v>532</v>
      </c>
    </row>
    <row r="547" spans="1:16" hidden="1">
      <c r="A547" s="29">
        <f>IF(C547="","",SUBTOTAL(103,$C$7:C547))</f>
        <v>8</v>
      </c>
      <c r="B547" s="37" t="s">
        <v>293</v>
      </c>
      <c r="C547" s="31" t="s">
        <v>141</v>
      </c>
      <c r="D547" s="30" t="s">
        <v>154</v>
      </c>
      <c r="E547" s="31" t="s">
        <v>733</v>
      </c>
      <c r="F547" s="30" t="s">
        <v>625</v>
      </c>
      <c r="G547" s="30" t="s">
        <v>229</v>
      </c>
      <c r="H547" s="30" t="s">
        <v>1906</v>
      </c>
      <c r="I547" s="43">
        <v>1</v>
      </c>
      <c r="J547" s="46" t="s">
        <v>140</v>
      </c>
      <c r="K547" s="30">
        <v>80</v>
      </c>
      <c r="L547" s="109" t="s">
        <v>2481</v>
      </c>
      <c r="M547" s="196"/>
      <c r="N547" s="35"/>
      <c r="O547" s="50"/>
      <c r="P547">
        <v>533</v>
      </c>
    </row>
    <row r="548" spans="1:16" hidden="1">
      <c r="A548" s="29">
        <f>IF(C548="","",SUBTOTAL(103,$C$7:C548))</f>
        <v>8</v>
      </c>
      <c r="B548" s="37" t="s">
        <v>293</v>
      </c>
      <c r="C548" s="31" t="s">
        <v>141</v>
      </c>
      <c r="D548" s="30" t="s">
        <v>154</v>
      </c>
      <c r="E548" s="31" t="s">
        <v>733</v>
      </c>
      <c r="F548" s="30" t="s">
        <v>626</v>
      </c>
      <c r="G548" s="30" t="s">
        <v>229</v>
      </c>
      <c r="H548" s="30" t="s">
        <v>1906</v>
      </c>
      <c r="I548" s="43">
        <v>1</v>
      </c>
      <c r="J548" s="46" t="s">
        <v>140</v>
      </c>
      <c r="K548" s="30">
        <v>100</v>
      </c>
      <c r="L548" s="109" t="s">
        <v>2481</v>
      </c>
      <c r="M548" s="196"/>
      <c r="N548" s="35"/>
      <c r="O548" s="50"/>
      <c r="P548">
        <v>534</v>
      </c>
    </row>
    <row r="549" spans="1:16" hidden="1">
      <c r="A549" s="29">
        <f>IF(C549="","",SUBTOTAL(103,$C$7:C549))</f>
        <v>8</v>
      </c>
      <c r="B549" s="37" t="s">
        <v>293</v>
      </c>
      <c r="C549" s="31" t="s">
        <v>141</v>
      </c>
      <c r="D549" s="30" t="s">
        <v>154</v>
      </c>
      <c r="E549" s="31" t="s">
        <v>733</v>
      </c>
      <c r="F549" s="30" t="s">
        <v>627</v>
      </c>
      <c r="G549" s="30" t="s">
        <v>229</v>
      </c>
      <c r="H549" s="30" t="s">
        <v>1906</v>
      </c>
      <c r="I549" s="43">
        <v>1</v>
      </c>
      <c r="J549" s="46" t="s">
        <v>140</v>
      </c>
      <c r="K549" s="30">
        <v>80</v>
      </c>
      <c r="L549" s="109" t="s">
        <v>2481</v>
      </c>
      <c r="M549" s="196"/>
      <c r="N549" s="35"/>
      <c r="O549" s="50"/>
      <c r="P549">
        <v>535</v>
      </c>
    </row>
    <row r="550" spans="1:16" hidden="1">
      <c r="A550" s="29">
        <f>IF(C550="","",SUBTOTAL(103,$C$7:C550))</f>
        <v>8</v>
      </c>
      <c r="B550" s="37" t="s">
        <v>293</v>
      </c>
      <c r="C550" s="31" t="s">
        <v>141</v>
      </c>
      <c r="D550" s="30" t="s">
        <v>154</v>
      </c>
      <c r="E550" s="31" t="s">
        <v>733</v>
      </c>
      <c r="F550" s="30" t="s">
        <v>628</v>
      </c>
      <c r="G550" s="30" t="s">
        <v>229</v>
      </c>
      <c r="H550" s="30" t="s">
        <v>1906</v>
      </c>
      <c r="I550" s="43">
        <v>1</v>
      </c>
      <c r="J550" s="46" t="s">
        <v>140</v>
      </c>
      <c r="K550" s="30">
        <v>80</v>
      </c>
      <c r="L550" s="109" t="s">
        <v>2481</v>
      </c>
      <c r="M550" s="196"/>
      <c r="N550" s="35"/>
      <c r="O550" s="50"/>
      <c r="P550">
        <v>536</v>
      </c>
    </row>
    <row r="551" spans="1:16" hidden="1">
      <c r="A551" s="29">
        <f>IF(C551="","",SUBTOTAL(103,$C$7:C551))</f>
        <v>8</v>
      </c>
      <c r="B551" s="37" t="s">
        <v>293</v>
      </c>
      <c r="C551" s="31" t="s">
        <v>141</v>
      </c>
      <c r="D551" s="30" t="s">
        <v>155</v>
      </c>
      <c r="E551" s="31" t="s">
        <v>733</v>
      </c>
      <c r="F551" s="30" t="s">
        <v>629</v>
      </c>
      <c r="G551" s="30" t="s">
        <v>163</v>
      </c>
      <c r="H551" s="30" t="s">
        <v>1918</v>
      </c>
      <c r="I551" s="43">
        <v>1</v>
      </c>
      <c r="J551" s="46" t="s">
        <v>140</v>
      </c>
      <c r="K551" s="30">
        <v>8</v>
      </c>
      <c r="L551" s="109" t="s">
        <v>2481</v>
      </c>
      <c r="M551" s="196"/>
      <c r="N551" s="35"/>
      <c r="O551" s="50"/>
      <c r="P551">
        <v>537</v>
      </c>
    </row>
    <row r="552" spans="1:16" hidden="1">
      <c r="A552" s="29">
        <f>IF(C552="","",SUBTOTAL(103,$C$7:C552))</f>
        <v>8</v>
      </c>
      <c r="B552" s="37" t="s">
        <v>293</v>
      </c>
      <c r="C552" s="31" t="s">
        <v>141</v>
      </c>
      <c r="D552" s="30" t="s">
        <v>155</v>
      </c>
      <c r="E552" s="31" t="s">
        <v>733</v>
      </c>
      <c r="F552" s="30" t="s">
        <v>630</v>
      </c>
      <c r="G552" s="30" t="s">
        <v>162</v>
      </c>
      <c r="H552" s="30" t="s">
        <v>1918</v>
      </c>
      <c r="I552" s="43">
        <v>1</v>
      </c>
      <c r="J552" s="46" t="s">
        <v>140</v>
      </c>
      <c r="K552" s="30">
        <v>35</v>
      </c>
      <c r="L552" s="109" t="s">
        <v>2481</v>
      </c>
      <c r="M552" s="196"/>
      <c r="N552" s="35"/>
      <c r="O552" s="50"/>
      <c r="P552">
        <v>538</v>
      </c>
    </row>
    <row r="553" spans="1:16" hidden="1">
      <c r="A553" s="29">
        <f>IF(C553="","",SUBTOTAL(103,$C$7:C553))</f>
        <v>8</v>
      </c>
      <c r="B553" s="37" t="s">
        <v>293</v>
      </c>
      <c r="C553" s="31" t="s">
        <v>141</v>
      </c>
      <c r="D553" s="30" t="s">
        <v>155</v>
      </c>
      <c r="E553" s="31" t="s">
        <v>733</v>
      </c>
      <c r="F553" s="30" t="s">
        <v>631</v>
      </c>
      <c r="G553" s="30" t="s">
        <v>161</v>
      </c>
      <c r="H553" s="30" t="s">
        <v>1918</v>
      </c>
      <c r="I553" s="43">
        <v>1</v>
      </c>
      <c r="J553" s="46" t="s">
        <v>140</v>
      </c>
      <c r="K553" s="30">
        <v>33</v>
      </c>
      <c r="L553" s="109" t="s">
        <v>2481</v>
      </c>
      <c r="M553" s="196"/>
      <c r="N553" s="35"/>
      <c r="O553" s="50"/>
      <c r="P553">
        <v>539</v>
      </c>
    </row>
    <row r="554" spans="1:16" hidden="1">
      <c r="A554" s="29">
        <f>IF(C554="","",SUBTOTAL(103,$C$7:C554))</f>
        <v>8</v>
      </c>
      <c r="B554" s="37" t="s">
        <v>293</v>
      </c>
      <c r="C554" s="31" t="s">
        <v>141</v>
      </c>
      <c r="D554" s="30" t="s">
        <v>155</v>
      </c>
      <c r="E554" s="31" t="s">
        <v>733</v>
      </c>
      <c r="F554" s="30" t="s">
        <v>632</v>
      </c>
      <c r="G554" s="30" t="s">
        <v>230</v>
      </c>
      <c r="H554" s="30" t="s">
        <v>1918</v>
      </c>
      <c r="I554" s="43">
        <v>1</v>
      </c>
      <c r="J554" s="46" t="s">
        <v>140</v>
      </c>
      <c r="K554" s="30">
        <v>33</v>
      </c>
      <c r="L554" s="109" t="s">
        <v>2481</v>
      </c>
      <c r="M554" s="196"/>
      <c r="N554" s="35"/>
      <c r="O554" s="50"/>
      <c r="P554">
        <v>540</v>
      </c>
    </row>
    <row r="555" spans="1:16" hidden="1">
      <c r="A555" s="29">
        <f>IF(C555="","",SUBTOTAL(103,$C$7:C555))</f>
        <v>8</v>
      </c>
      <c r="B555" s="37" t="s">
        <v>293</v>
      </c>
      <c r="C555" s="31" t="s">
        <v>141</v>
      </c>
      <c r="D555" s="37" t="s">
        <v>155</v>
      </c>
      <c r="E555" s="31" t="s">
        <v>733</v>
      </c>
      <c r="F555" s="30" t="s">
        <v>633</v>
      </c>
      <c r="G555" s="30" t="s">
        <v>231</v>
      </c>
      <c r="H555" s="30" t="s">
        <v>1918</v>
      </c>
      <c r="I555" s="43">
        <v>1</v>
      </c>
      <c r="J555" s="46" t="s">
        <v>140</v>
      </c>
      <c r="K555" s="30">
        <v>33</v>
      </c>
      <c r="L555" s="109" t="s">
        <v>2481</v>
      </c>
      <c r="M555" s="43"/>
      <c r="N555" s="35"/>
      <c r="O555" s="50"/>
      <c r="P555">
        <v>541</v>
      </c>
    </row>
    <row r="556" spans="1:16" hidden="1">
      <c r="A556" s="29">
        <f>IF(C556="","",SUBTOTAL(103,$C$7:C556))</f>
        <v>8</v>
      </c>
      <c r="B556" s="37" t="s">
        <v>293</v>
      </c>
      <c r="C556" s="31" t="s">
        <v>141</v>
      </c>
      <c r="D556" s="30" t="s">
        <v>155</v>
      </c>
      <c r="E556" s="31" t="s">
        <v>733</v>
      </c>
      <c r="F556" s="30" t="s">
        <v>634</v>
      </c>
      <c r="G556" s="30" t="s">
        <v>161</v>
      </c>
      <c r="H556" s="30" t="s">
        <v>2161</v>
      </c>
      <c r="I556" s="43">
        <v>1</v>
      </c>
      <c r="J556" s="46" t="s">
        <v>140</v>
      </c>
      <c r="K556" s="30">
        <v>192</v>
      </c>
      <c r="L556" s="109" t="s">
        <v>2481</v>
      </c>
      <c r="M556" s="196"/>
      <c r="N556" s="35"/>
      <c r="O556" s="50"/>
      <c r="P556">
        <v>542</v>
      </c>
    </row>
    <row r="557" spans="1:16" hidden="1">
      <c r="A557" s="29">
        <f>IF(C557="","",SUBTOTAL(103,$C$7:C557))</f>
        <v>8</v>
      </c>
      <c r="B557" s="37" t="s">
        <v>293</v>
      </c>
      <c r="C557" s="31" t="s">
        <v>141</v>
      </c>
      <c r="D557" s="37" t="s">
        <v>155</v>
      </c>
      <c r="E557" s="31" t="s">
        <v>733</v>
      </c>
      <c r="F557" s="30" t="s">
        <v>635</v>
      </c>
      <c r="G557" s="30" t="s">
        <v>232</v>
      </c>
      <c r="H557" s="30" t="s">
        <v>1906</v>
      </c>
      <c r="I557" s="43">
        <v>1</v>
      </c>
      <c r="J557" s="46" t="s">
        <v>140</v>
      </c>
      <c r="K557" s="30">
        <v>164</v>
      </c>
      <c r="L557" s="109" t="s">
        <v>2481</v>
      </c>
      <c r="M557" s="43"/>
      <c r="N557" s="35"/>
      <c r="O557" s="50"/>
      <c r="P557">
        <v>543</v>
      </c>
    </row>
    <row r="558" spans="1:16" hidden="1">
      <c r="A558" s="29">
        <f>IF(C558="","",SUBTOTAL(103,$C$7:C558))</f>
        <v>8</v>
      </c>
      <c r="B558" s="37" t="s">
        <v>293</v>
      </c>
      <c r="C558" s="31" t="s">
        <v>141</v>
      </c>
      <c r="D558" s="37" t="s">
        <v>155</v>
      </c>
      <c r="E558" s="31" t="s">
        <v>733</v>
      </c>
      <c r="F558" s="30" t="s">
        <v>636</v>
      </c>
      <c r="G558" s="30" t="s">
        <v>233</v>
      </c>
      <c r="H558" s="30" t="s">
        <v>1906</v>
      </c>
      <c r="I558" s="43">
        <v>1</v>
      </c>
      <c r="J558" s="46" t="s">
        <v>140</v>
      </c>
      <c r="K558" s="30">
        <v>80</v>
      </c>
      <c r="L558" s="109" t="s">
        <v>2481</v>
      </c>
      <c r="M558" s="43"/>
      <c r="N558" s="35"/>
      <c r="O558" s="50"/>
      <c r="P558">
        <v>544</v>
      </c>
    </row>
    <row r="559" spans="1:16" hidden="1">
      <c r="A559" s="29">
        <f>IF(C559="","",SUBTOTAL(103,$C$7:C559))</f>
        <v>8</v>
      </c>
      <c r="B559" s="37" t="s">
        <v>293</v>
      </c>
      <c r="C559" s="31" t="s">
        <v>141</v>
      </c>
      <c r="D559" s="30" t="s">
        <v>155</v>
      </c>
      <c r="E559" s="31" t="s">
        <v>733</v>
      </c>
      <c r="F559" s="30" t="s">
        <v>637</v>
      </c>
      <c r="G559" s="30" t="s">
        <v>234</v>
      </c>
      <c r="H559" s="30" t="s">
        <v>1918</v>
      </c>
      <c r="I559" s="43">
        <v>9</v>
      </c>
      <c r="J559" s="46" t="s">
        <v>140</v>
      </c>
      <c r="K559" s="30">
        <v>277</v>
      </c>
      <c r="L559" s="109" t="s">
        <v>2481</v>
      </c>
      <c r="M559" s="196"/>
      <c r="N559" s="35"/>
      <c r="O559" s="50"/>
      <c r="P559">
        <v>545</v>
      </c>
    </row>
    <row r="560" spans="1:16" hidden="1">
      <c r="A560" s="29">
        <f>IF(C560="","",SUBTOTAL(103,$C$7:C560))</f>
        <v>8</v>
      </c>
      <c r="B560" s="37" t="s">
        <v>293</v>
      </c>
      <c r="C560" s="31" t="s">
        <v>141</v>
      </c>
      <c r="D560" s="30" t="s">
        <v>177</v>
      </c>
      <c r="E560" s="31" t="s">
        <v>733</v>
      </c>
      <c r="F560" s="30" t="s">
        <v>638</v>
      </c>
      <c r="G560" s="30" t="s">
        <v>166</v>
      </c>
      <c r="H560" s="30" t="s">
        <v>289</v>
      </c>
      <c r="I560" s="43">
        <v>1</v>
      </c>
      <c r="J560" s="46" t="s">
        <v>140</v>
      </c>
      <c r="K560" s="30">
        <v>75</v>
      </c>
      <c r="L560" s="109" t="s">
        <v>2481</v>
      </c>
      <c r="M560" s="196"/>
      <c r="N560" s="35"/>
      <c r="O560" s="50"/>
      <c r="P560">
        <v>546</v>
      </c>
    </row>
    <row r="561" spans="1:16" hidden="1">
      <c r="A561" s="29">
        <f>IF(C561="","",SUBTOTAL(103,$C$7:C561))</f>
        <v>8</v>
      </c>
      <c r="B561" s="37" t="s">
        <v>293</v>
      </c>
      <c r="C561" s="31" t="s">
        <v>141</v>
      </c>
      <c r="D561" s="37" t="s">
        <v>177</v>
      </c>
      <c r="E561" s="31" t="s">
        <v>733</v>
      </c>
      <c r="F561" s="30" t="s">
        <v>639</v>
      </c>
      <c r="G561" s="30" t="s">
        <v>166</v>
      </c>
      <c r="H561" s="30" t="s">
        <v>1918</v>
      </c>
      <c r="I561" s="43">
        <v>3</v>
      </c>
      <c r="J561" s="46" t="s">
        <v>140</v>
      </c>
      <c r="K561" s="30">
        <v>142</v>
      </c>
      <c r="L561" s="109" t="s">
        <v>2481</v>
      </c>
      <c r="M561" s="43"/>
      <c r="N561" s="35"/>
      <c r="O561" s="50"/>
      <c r="P561">
        <v>547</v>
      </c>
    </row>
    <row r="562" spans="1:16" hidden="1">
      <c r="A562" s="29">
        <f>IF(C562="","",SUBTOTAL(103,$C$7:C562))</f>
        <v>8</v>
      </c>
      <c r="B562" s="37" t="s">
        <v>293</v>
      </c>
      <c r="C562" s="31" t="s">
        <v>141</v>
      </c>
      <c r="D562" s="37" t="s">
        <v>41</v>
      </c>
      <c r="E562" s="31" t="s">
        <v>733</v>
      </c>
      <c r="F562" s="30" t="s">
        <v>640</v>
      </c>
      <c r="G562" s="30" t="s">
        <v>235</v>
      </c>
      <c r="H562" s="30" t="s">
        <v>289</v>
      </c>
      <c r="I562" s="43">
        <v>1</v>
      </c>
      <c r="J562" s="46" t="s">
        <v>140</v>
      </c>
      <c r="K562" s="30">
        <v>3</v>
      </c>
      <c r="L562" s="109" t="s">
        <v>2481</v>
      </c>
      <c r="M562" s="43"/>
      <c r="N562" s="35"/>
      <c r="O562" s="50"/>
      <c r="P562">
        <v>548</v>
      </c>
    </row>
    <row r="563" spans="1:16" hidden="1">
      <c r="A563" s="29">
        <f>IF(C563="","",SUBTOTAL(103,$C$7:C563))</f>
        <v>8</v>
      </c>
      <c r="B563" s="37" t="s">
        <v>293</v>
      </c>
      <c r="C563" s="31" t="s">
        <v>141</v>
      </c>
      <c r="D563" s="37" t="s">
        <v>41</v>
      </c>
      <c r="E563" s="31" t="s">
        <v>733</v>
      </c>
      <c r="F563" s="30" t="s">
        <v>641</v>
      </c>
      <c r="G563" s="30" t="s">
        <v>236</v>
      </c>
      <c r="H563" s="30" t="s">
        <v>1918</v>
      </c>
      <c r="I563" s="43">
        <v>1</v>
      </c>
      <c r="J563" s="46" t="s">
        <v>140</v>
      </c>
      <c r="K563" s="30">
        <v>12</v>
      </c>
      <c r="L563" s="109" t="s">
        <v>2481</v>
      </c>
      <c r="M563" s="43"/>
      <c r="N563" s="35"/>
      <c r="O563" s="50"/>
      <c r="P563">
        <v>549</v>
      </c>
    </row>
    <row r="564" spans="1:16" hidden="1">
      <c r="A564" s="29">
        <f>IF(C564="","",SUBTOTAL(103,$C$7:C564))</f>
        <v>8</v>
      </c>
      <c r="B564" s="37" t="s">
        <v>293</v>
      </c>
      <c r="C564" s="31" t="s">
        <v>141</v>
      </c>
      <c r="D564" s="30" t="s">
        <v>178</v>
      </c>
      <c r="E564" s="31" t="s">
        <v>733</v>
      </c>
      <c r="F564" s="30" t="s">
        <v>642</v>
      </c>
      <c r="G564" s="30" t="s">
        <v>237</v>
      </c>
      <c r="H564" s="30" t="s">
        <v>1906</v>
      </c>
      <c r="I564" s="43">
        <v>1</v>
      </c>
      <c r="J564" s="46" t="s">
        <v>140</v>
      </c>
      <c r="K564" s="30">
        <v>15</v>
      </c>
      <c r="L564" s="109" t="s">
        <v>2481</v>
      </c>
      <c r="M564" s="196"/>
      <c r="N564" s="35"/>
      <c r="O564" s="50"/>
      <c r="P564">
        <v>550</v>
      </c>
    </row>
    <row r="565" spans="1:16" hidden="1">
      <c r="A565" s="29">
        <f>IF(C565="","",SUBTOTAL(103,$C$7:C565))</f>
        <v>8</v>
      </c>
      <c r="B565" s="37" t="s">
        <v>293</v>
      </c>
      <c r="C565" s="31" t="s">
        <v>141</v>
      </c>
      <c r="D565" s="30" t="s">
        <v>178</v>
      </c>
      <c r="E565" s="31" t="s">
        <v>733</v>
      </c>
      <c r="F565" s="30" t="s">
        <v>643</v>
      </c>
      <c r="G565" s="30" t="s">
        <v>238</v>
      </c>
      <c r="H565" s="30" t="s">
        <v>1906</v>
      </c>
      <c r="I565" s="43">
        <v>1</v>
      </c>
      <c r="J565" s="46" t="s">
        <v>140</v>
      </c>
      <c r="K565" s="30">
        <v>15</v>
      </c>
      <c r="L565" s="109" t="s">
        <v>2481</v>
      </c>
      <c r="M565" s="196"/>
      <c r="N565" s="35"/>
      <c r="O565" s="50"/>
      <c r="P565">
        <v>551</v>
      </c>
    </row>
    <row r="566" spans="1:16" hidden="1">
      <c r="A566" s="29">
        <f>IF(C566="","",SUBTOTAL(103,$C$7:C566))</f>
        <v>8</v>
      </c>
      <c r="B566" s="37" t="s">
        <v>293</v>
      </c>
      <c r="C566" s="31" t="s">
        <v>141</v>
      </c>
      <c r="D566" s="30" t="s">
        <v>178</v>
      </c>
      <c r="E566" s="31" t="s">
        <v>733</v>
      </c>
      <c r="F566" s="30" t="s">
        <v>644</v>
      </c>
      <c r="G566" s="30" t="s">
        <v>239</v>
      </c>
      <c r="H566" s="30" t="s">
        <v>1906</v>
      </c>
      <c r="I566" s="43">
        <v>1</v>
      </c>
      <c r="J566" s="46" t="s">
        <v>140</v>
      </c>
      <c r="K566" s="30">
        <v>15</v>
      </c>
      <c r="L566" s="109" t="s">
        <v>2481</v>
      </c>
      <c r="M566" s="196"/>
      <c r="N566" s="35"/>
      <c r="O566" s="50"/>
      <c r="P566">
        <v>552</v>
      </c>
    </row>
    <row r="567" spans="1:16" hidden="1">
      <c r="A567" s="29">
        <f>IF(C567="","",SUBTOTAL(103,$C$7:C567))</f>
        <v>8</v>
      </c>
      <c r="B567" s="37" t="s">
        <v>293</v>
      </c>
      <c r="C567" s="31" t="s">
        <v>141</v>
      </c>
      <c r="D567" s="30" t="s">
        <v>178</v>
      </c>
      <c r="E567" s="31" t="s">
        <v>733</v>
      </c>
      <c r="F567" s="30" t="s">
        <v>645</v>
      </c>
      <c r="G567" s="30" t="s">
        <v>240</v>
      </c>
      <c r="H567" s="30" t="s">
        <v>1906</v>
      </c>
      <c r="I567" s="43">
        <v>1</v>
      </c>
      <c r="J567" s="46" t="s">
        <v>140</v>
      </c>
      <c r="K567" s="30">
        <v>15</v>
      </c>
      <c r="L567" s="109" t="s">
        <v>2481</v>
      </c>
      <c r="M567" s="196"/>
      <c r="N567" s="35"/>
      <c r="O567" s="50"/>
      <c r="P567">
        <v>553</v>
      </c>
    </row>
    <row r="568" spans="1:16" hidden="1">
      <c r="A568" s="29">
        <f>IF(C568="","",SUBTOTAL(103,$C$7:C568))</f>
        <v>8</v>
      </c>
      <c r="B568" s="37" t="s">
        <v>293</v>
      </c>
      <c r="C568" s="31" t="s">
        <v>141</v>
      </c>
      <c r="D568" s="30" t="s">
        <v>178</v>
      </c>
      <c r="E568" s="31" t="s">
        <v>733</v>
      </c>
      <c r="F568" s="30" t="s">
        <v>646</v>
      </c>
      <c r="G568" s="30" t="s">
        <v>241</v>
      </c>
      <c r="H568" s="30" t="s">
        <v>1906</v>
      </c>
      <c r="I568" s="43">
        <v>1</v>
      </c>
      <c r="J568" s="46" t="s">
        <v>140</v>
      </c>
      <c r="K568" s="30">
        <v>14</v>
      </c>
      <c r="L568" s="109" t="s">
        <v>2481</v>
      </c>
      <c r="M568" s="196"/>
      <c r="N568" s="35"/>
      <c r="O568" s="50"/>
      <c r="P568">
        <v>554</v>
      </c>
    </row>
    <row r="569" spans="1:16" hidden="1">
      <c r="A569" s="29">
        <f>IF(C569="","",SUBTOTAL(103,$C$7:C569))</f>
        <v>8</v>
      </c>
      <c r="B569" s="37" t="s">
        <v>293</v>
      </c>
      <c r="C569" s="31" t="s">
        <v>141</v>
      </c>
      <c r="D569" s="30" t="s">
        <v>42</v>
      </c>
      <c r="E569" s="31" t="s">
        <v>733</v>
      </c>
      <c r="F569" s="30" t="s">
        <v>647</v>
      </c>
      <c r="G569" s="30" t="s">
        <v>139</v>
      </c>
      <c r="H569" s="30" t="s">
        <v>289</v>
      </c>
      <c r="I569" s="43">
        <v>2</v>
      </c>
      <c r="J569" s="46" t="s">
        <v>140</v>
      </c>
      <c r="K569" s="30">
        <v>1808</v>
      </c>
      <c r="L569" s="109" t="s">
        <v>2481</v>
      </c>
      <c r="M569" s="196"/>
      <c r="N569" s="35"/>
      <c r="O569" s="50"/>
      <c r="P569">
        <v>555</v>
      </c>
    </row>
    <row r="570" spans="1:16" hidden="1">
      <c r="A570" s="29">
        <f>IF(C570="","",SUBTOTAL(103,$C$7:C570))</f>
        <v>8</v>
      </c>
      <c r="B570" s="37" t="s">
        <v>293</v>
      </c>
      <c r="C570" s="31" t="s">
        <v>141</v>
      </c>
      <c r="D570" s="30" t="s">
        <v>179</v>
      </c>
      <c r="E570" s="31" t="s">
        <v>733</v>
      </c>
      <c r="F570" s="30" t="s">
        <v>648</v>
      </c>
      <c r="G570" s="30" t="s">
        <v>242</v>
      </c>
      <c r="H570" s="30" t="s">
        <v>289</v>
      </c>
      <c r="I570" s="43">
        <v>1</v>
      </c>
      <c r="J570" s="46" t="s">
        <v>140</v>
      </c>
      <c r="K570" s="30">
        <v>36</v>
      </c>
      <c r="L570" s="109" t="s">
        <v>2481</v>
      </c>
      <c r="M570" s="196"/>
      <c r="N570" s="35"/>
      <c r="O570" s="50"/>
      <c r="P570">
        <v>556</v>
      </c>
    </row>
    <row r="571" spans="1:16" hidden="1">
      <c r="A571" s="29">
        <f>IF(C571="","",SUBTOTAL(103,$C$7:C571))</f>
        <v>8</v>
      </c>
      <c r="B571" s="37" t="s">
        <v>293</v>
      </c>
      <c r="C571" s="31" t="s">
        <v>141</v>
      </c>
      <c r="D571" s="30" t="s">
        <v>179</v>
      </c>
      <c r="E571" s="31" t="s">
        <v>733</v>
      </c>
      <c r="F571" s="30" t="s">
        <v>649</v>
      </c>
      <c r="G571" s="30" t="s">
        <v>243</v>
      </c>
      <c r="H571" s="30" t="s">
        <v>289</v>
      </c>
      <c r="I571" s="43">
        <v>2</v>
      </c>
      <c r="J571" s="46" t="s">
        <v>140</v>
      </c>
      <c r="K571" s="30">
        <v>86</v>
      </c>
      <c r="L571" s="109" t="s">
        <v>2481</v>
      </c>
      <c r="M571" s="196"/>
      <c r="N571" s="35"/>
      <c r="O571" s="50"/>
      <c r="P571">
        <v>557</v>
      </c>
    </row>
    <row r="572" spans="1:16" hidden="1">
      <c r="A572" s="29">
        <f>IF(C572="","",SUBTOTAL(103,$C$7:C572))</f>
        <v>8</v>
      </c>
      <c r="B572" s="37" t="s">
        <v>293</v>
      </c>
      <c r="C572" s="31" t="s">
        <v>141</v>
      </c>
      <c r="D572" s="30" t="s">
        <v>179</v>
      </c>
      <c r="E572" s="31" t="s">
        <v>733</v>
      </c>
      <c r="F572" s="30" t="s">
        <v>650</v>
      </c>
      <c r="G572" s="30" t="s">
        <v>244</v>
      </c>
      <c r="H572" s="30" t="s">
        <v>289</v>
      </c>
      <c r="I572" s="43">
        <v>2</v>
      </c>
      <c r="J572" s="46" t="s">
        <v>140</v>
      </c>
      <c r="K572" s="30">
        <v>38</v>
      </c>
      <c r="L572" s="109" t="s">
        <v>2481</v>
      </c>
      <c r="M572" s="196"/>
      <c r="N572" s="35"/>
      <c r="O572" s="50"/>
      <c r="P572">
        <v>558</v>
      </c>
    </row>
    <row r="573" spans="1:16" hidden="1">
      <c r="A573" s="29">
        <f>IF(C573="","",SUBTOTAL(103,$C$7:C573))</f>
        <v>8</v>
      </c>
      <c r="B573" s="37" t="s">
        <v>293</v>
      </c>
      <c r="C573" s="31" t="s">
        <v>141</v>
      </c>
      <c r="D573" s="30" t="s">
        <v>179</v>
      </c>
      <c r="E573" s="31" t="s">
        <v>733</v>
      </c>
      <c r="F573" s="30" t="s">
        <v>651</v>
      </c>
      <c r="G573" s="30" t="s">
        <v>245</v>
      </c>
      <c r="H573" s="30" t="s">
        <v>1918</v>
      </c>
      <c r="I573" s="43">
        <v>4</v>
      </c>
      <c r="J573" s="46" t="s">
        <v>140</v>
      </c>
      <c r="K573" s="30">
        <v>169</v>
      </c>
      <c r="L573" s="109" t="s">
        <v>2481</v>
      </c>
      <c r="M573" s="196"/>
      <c r="N573" s="35"/>
      <c r="O573" s="50"/>
      <c r="P573">
        <v>559</v>
      </c>
    </row>
    <row r="574" spans="1:16" hidden="1">
      <c r="A574" s="29">
        <f>IF(C574="","",SUBTOTAL(103,$C$7:C574))</f>
        <v>8</v>
      </c>
      <c r="B574" s="37" t="s">
        <v>293</v>
      </c>
      <c r="C574" s="31" t="s">
        <v>141</v>
      </c>
      <c r="D574" s="30" t="s">
        <v>25</v>
      </c>
      <c r="E574" s="31" t="s">
        <v>733</v>
      </c>
      <c r="F574" s="30" t="s">
        <v>652</v>
      </c>
      <c r="G574" s="30" t="s">
        <v>246</v>
      </c>
      <c r="H574" s="30" t="s">
        <v>289</v>
      </c>
      <c r="I574" s="43">
        <v>1</v>
      </c>
      <c r="J574" s="46" t="s">
        <v>140</v>
      </c>
      <c r="K574" s="30">
        <v>200</v>
      </c>
      <c r="L574" s="109" t="s">
        <v>2481</v>
      </c>
      <c r="M574" s="196"/>
      <c r="N574" s="35"/>
      <c r="O574" s="50"/>
      <c r="P574">
        <v>560</v>
      </c>
    </row>
    <row r="575" spans="1:16" hidden="1">
      <c r="A575" s="29">
        <f>IF(C575="","",SUBTOTAL(103,$C$7:C575))</f>
        <v>8</v>
      </c>
      <c r="B575" s="37" t="s">
        <v>293</v>
      </c>
      <c r="C575" s="31" t="s">
        <v>141</v>
      </c>
      <c r="D575" s="30" t="s">
        <v>25</v>
      </c>
      <c r="E575" s="31" t="s">
        <v>733</v>
      </c>
      <c r="F575" s="30" t="s">
        <v>653</v>
      </c>
      <c r="G575" s="30" t="s">
        <v>247</v>
      </c>
      <c r="H575" s="30" t="s">
        <v>289</v>
      </c>
      <c r="I575" s="43">
        <v>1</v>
      </c>
      <c r="J575" s="46" t="s">
        <v>140</v>
      </c>
      <c r="K575" s="30">
        <v>700</v>
      </c>
      <c r="L575" s="109" t="s">
        <v>2481</v>
      </c>
      <c r="M575" s="196"/>
      <c r="N575" s="35"/>
      <c r="O575" s="50"/>
      <c r="P575">
        <v>561</v>
      </c>
    </row>
    <row r="576" spans="1:16" hidden="1">
      <c r="A576" s="29">
        <f>IF(C576="","",SUBTOTAL(103,$C$7:C576))</f>
        <v>8</v>
      </c>
      <c r="B576" s="37" t="s">
        <v>293</v>
      </c>
      <c r="C576" s="31" t="s">
        <v>141</v>
      </c>
      <c r="D576" s="30" t="s">
        <v>25</v>
      </c>
      <c r="E576" s="31" t="s">
        <v>733</v>
      </c>
      <c r="F576" s="30" t="s">
        <v>654</v>
      </c>
      <c r="G576" s="30" t="s">
        <v>248</v>
      </c>
      <c r="H576" s="30" t="s">
        <v>289</v>
      </c>
      <c r="I576" s="43">
        <v>1</v>
      </c>
      <c r="J576" s="46" t="s">
        <v>140</v>
      </c>
      <c r="K576" s="30">
        <v>600</v>
      </c>
      <c r="L576" s="109" t="s">
        <v>2481</v>
      </c>
      <c r="M576" s="196"/>
      <c r="N576" s="35"/>
      <c r="O576" s="50"/>
      <c r="P576">
        <v>562</v>
      </c>
    </row>
    <row r="577" spans="1:16" hidden="1">
      <c r="A577" s="29">
        <f>IF(C577="","",SUBTOTAL(103,$C$7:C577))</f>
        <v>8</v>
      </c>
      <c r="B577" s="37" t="s">
        <v>293</v>
      </c>
      <c r="C577" s="31" t="s">
        <v>141</v>
      </c>
      <c r="D577" s="30" t="s">
        <v>180</v>
      </c>
      <c r="E577" s="31" t="s">
        <v>733</v>
      </c>
      <c r="F577" s="30" t="s">
        <v>655</v>
      </c>
      <c r="G577" s="30" t="s">
        <v>249</v>
      </c>
      <c r="H577" s="30" t="s">
        <v>1918</v>
      </c>
      <c r="I577" s="43">
        <v>1</v>
      </c>
      <c r="J577" s="46" t="s">
        <v>140</v>
      </c>
      <c r="K577" s="30">
        <v>7</v>
      </c>
      <c r="L577" s="109" t="s">
        <v>2481</v>
      </c>
      <c r="M577" s="196"/>
      <c r="N577" s="35"/>
      <c r="O577" s="50"/>
      <c r="P577">
        <v>563</v>
      </c>
    </row>
    <row r="578" spans="1:16" hidden="1">
      <c r="A578" s="29">
        <f>IF(C578="","",SUBTOTAL(103,$C$7:C578))</f>
        <v>8</v>
      </c>
      <c r="B578" s="37" t="s">
        <v>293</v>
      </c>
      <c r="C578" s="31" t="s">
        <v>141</v>
      </c>
      <c r="D578" s="30" t="s">
        <v>180</v>
      </c>
      <c r="E578" s="31" t="s">
        <v>733</v>
      </c>
      <c r="F578" s="30" t="s">
        <v>656</v>
      </c>
      <c r="G578" s="30" t="s">
        <v>250</v>
      </c>
      <c r="H578" s="30" t="s">
        <v>1918</v>
      </c>
      <c r="I578" s="43">
        <v>1</v>
      </c>
      <c r="J578" s="46" t="s">
        <v>140</v>
      </c>
      <c r="K578" s="30">
        <v>25</v>
      </c>
      <c r="L578" s="109" t="s">
        <v>2481</v>
      </c>
      <c r="M578" s="196"/>
      <c r="N578" s="35"/>
      <c r="O578" s="50"/>
      <c r="P578">
        <v>564</v>
      </c>
    </row>
    <row r="579" spans="1:16" hidden="1">
      <c r="A579" s="29">
        <f>IF(C579="","",SUBTOTAL(103,$C$7:C579))</f>
        <v>8</v>
      </c>
      <c r="B579" s="37" t="s">
        <v>293</v>
      </c>
      <c r="C579" s="31" t="s">
        <v>141</v>
      </c>
      <c r="D579" s="30" t="s">
        <v>180</v>
      </c>
      <c r="E579" s="31" t="s">
        <v>733</v>
      </c>
      <c r="F579" s="30" t="s">
        <v>657</v>
      </c>
      <c r="G579" s="30" t="s">
        <v>251</v>
      </c>
      <c r="H579" s="30" t="s">
        <v>1918</v>
      </c>
      <c r="I579" s="43">
        <v>1</v>
      </c>
      <c r="J579" s="46" t="s">
        <v>140</v>
      </c>
      <c r="K579" s="30">
        <v>14</v>
      </c>
      <c r="L579" s="109" t="s">
        <v>2481</v>
      </c>
      <c r="M579" s="196"/>
      <c r="N579" s="35"/>
      <c r="O579" s="50"/>
      <c r="P579">
        <v>565</v>
      </c>
    </row>
    <row r="580" spans="1:16" hidden="1">
      <c r="A580" s="29">
        <f>IF(C580="","",SUBTOTAL(103,$C$7:C580))</f>
        <v>8</v>
      </c>
      <c r="B580" s="37" t="s">
        <v>293</v>
      </c>
      <c r="C580" s="31" t="s">
        <v>141</v>
      </c>
      <c r="D580" s="30" t="s">
        <v>180</v>
      </c>
      <c r="E580" s="31" t="s">
        <v>733</v>
      </c>
      <c r="F580" s="30" t="s">
        <v>658</v>
      </c>
      <c r="G580" s="30" t="s">
        <v>252</v>
      </c>
      <c r="H580" s="30" t="s">
        <v>1918</v>
      </c>
      <c r="I580" s="43">
        <v>1</v>
      </c>
      <c r="J580" s="46" t="s">
        <v>140</v>
      </c>
      <c r="K580" s="30">
        <v>86</v>
      </c>
      <c r="L580" s="109" t="s">
        <v>2481</v>
      </c>
      <c r="M580" s="196"/>
      <c r="N580" s="35"/>
      <c r="O580" s="50"/>
      <c r="P580">
        <v>566</v>
      </c>
    </row>
    <row r="581" spans="1:16" hidden="1">
      <c r="A581" s="29">
        <f>IF(C581="","",SUBTOTAL(103,$C$7:C581))</f>
        <v>8</v>
      </c>
      <c r="B581" s="37" t="s">
        <v>293</v>
      </c>
      <c r="C581" s="31" t="s">
        <v>141</v>
      </c>
      <c r="D581" s="30" t="s">
        <v>180</v>
      </c>
      <c r="E581" s="31" t="s">
        <v>733</v>
      </c>
      <c r="F581" s="30" t="s">
        <v>655</v>
      </c>
      <c r="G581" s="30" t="s">
        <v>249</v>
      </c>
      <c r="H581" s="30" t="s">
        <v>1918</v>
      </c>
      <c r="I581" s="43">
        <v>1</v>
      </c>
      <c r="J581" s="46" t="s">
        <v>140</v>
      </c>
      <c r="K581" s="30">
        <v>6</v>
      </c>
      <c r="L581" s="109" t="s">
        <v>2481</v>
      </c>
      <c r="M581" s="196"/>
      <c r="N581" s="35"/>
      <c r="O581" s="50"/>
      <c r="P581">
        <v>567</v>
      </c>
    </row>
    <row r="582" spans="1:16" hidden="1">
      <c r="A582" s="29">
        <f>IF(C582="","",SUBTOTAL(103,$C$7:C582))</f>
        <v>8</v>
      </c>
      <c r="B582" s="37" t="s">
        <v>293</v>
      </c>
      <c r="C582" s="31" t="s">
        <v>141</v>
      </c>
      <c r="D582" s="30" t="s">
        <v>180</v>
      </c>
      <c r="E582" s="31" t="s">
        <v>733</v>
      </c>
      <c r="F582" s="30" t="s">
        <v>659</v>
      </c>
      <c r="G582" s="30" t="s">
        <v>253</v>
      </c>
      <c r="H582" s="30" t="s">
        <v>1918</v>
      </c>
      <c r="I582" s="43">
        <v>1</v>
      </c>
      <c r="J582" s="46" t="s">
        <v>140</v>
      </c>
      <c r="K582" s="30">
        <v>8</v>
      </c>
      <c r="L582" s="109" t="s">
        <v>2481</v>
      </c>
      <c r="M582" s="196"/>
      <c r="N582" s="35"/>
      <c r="O582" s="50"/>
      <c r="P582">
        <v>568</v>
      </c>
    </row>
    <row r="583" spans="1:16" hidden="1">
      <c r="A583" s="29">
        <f>IF(C583="","",SUBTOTAL(103,$C$7:C583))</f>
        <v>8</v>
      </c>
      <c r="B583" s="37" t="s">
        <v>293</v>
      </c>
      <c r="C583" s="31" t="s">
        <v>141</v>
      </c>
      <c r="D583" s="30" t="s">
        <v>180</v>
      </c>
      <c r="E583" s="31" t="s">
        <v>733</v>
      </c>
      <c r="F583" s="30" t="s">
        <v>656</v>
      </c>
      <c r="G583" s="30" t="s">
        <v>254</v>
      </c>
      <c r="H583" s="30" t="s">
        <v>1918</v>
      </c>
      <c r="I583" s="43">
        <v>2</v>
      </c>
      <c r="J583" s="46" t="s">
        <v>140</v>
      </c>
      <c r="K583" s="30">
        <v>78</v>
      </c>
      <c r="L583" s="109" t="s">
        <v>2481</v>
      </c>
      <c r="M583" s="196"/>
      <c r="N583" s="35"/>
      <c r="O583" s="50"/>
      <c r="P583">
        <v>569</v>
      </c>
    </row>
    <row r="584" spans="1:16" hidden="1">
      <c r="A584" s="29">
        <f>IF(C584="","",SUBTOTAL(103,$C$7:C584))</f>
        <v>8</v>
      </c>
      <c r="B584" s="37" t="s">
        <v>293</v>
      </c>
      <c r="C584" s="31" t="s">
        <v>141</v>
      </c>
      <c r="D584" s="30" t="s">
        <v>180</v>
      </c>
      <c r="E584" s="31" t="s">
        <v>733</v>
      </c>
      <c r="F584" s="30" t="s">
        <v>657</v>
      </c>
      <c r="G584" s="30" t="s">
        <v>251</v>
      </c>
      <c r="H584" s="30" t="s">
        <v>1918</v>
      </c>
      <c r="I584" s="43">
        <v>1</v>
      </c>
      <c r="J584" s="46" t="s">
        <v>140</v>
      </c>
      <c r="K584" s="30">
        <v>30</v>
      </c>
      <c r="L584" s="109" t="s">
        <v>2481</v>
      </c>
      <c r="M584" s="196"/>
      <c r="N584" s="35"/>
      <c r="O584" s="50"/>
      <c r="P584">
        <v>570</v>
      </c>
    </row>
    <row r="585" spans="1:16" hidden="1">
      <c r="A585" s="29">
        <f>IF(C585="","",SUBTOTAL(103,$C$7:C585))</f>
        <v>8</v>
      </c>
      <c r="B585" s="37" t="s">
        <v>293</v>
      </c>
      <c r="C585" s="31" t="s">
        <v>141</v>
      </c>
      <c r="D585" s="30" t="s">
        <v>180</v>
      </c>
      <c r="E585" s="31" t="s">
        <v>733</v>
      </c>
      <c r="F585" s="30" t="s">
        <v>658</v>
      </c>
      <c r="G585" s="30" t="s">
        <v>252</v>
      </c>
      <c r="H585" s="30" t="s">
        <v>1918</v>
      </c>
      <c r="I585" s="43">
        <v>1</v>
      </c>
      <c r="J585" s="46" t="s">
        <v>140</v>
      </c>
      <c r="K585" s="30">
        <v>27</v>
      </c>
      <c r="L585" s="109" t="s">
        <v>2481</v>
      </c>
      <c r="M585" s="196"/>
      <c r="N585" s="35"/>
      <c r="O585" s="50"/>
      <c r="P585">
        <v>571</v>
      </c>
    </row>
    <row r="586" spans="1:16" hidden="1">
      <c r="A586" s="29">
        <f>IF(C586="","",SUBTOTAL(103,$C$7:C586))</f>
        <v>8</v>
      </c>
      <c r="B586" s="37" t="s">
        <v>293</v>
      </c>
      <c r="C586" s="31" t="s">
        <v>141</v>
      </c>
      <c r="D586" s="30" t="s">
        <v>180</v>
      </c>
      <c r="E586" s="31" t="s">
        <v>733</v>
      </c>
      <c r="F586" s="30" t="s">
        <v>660</v>
      </c>
      <c r="G586" s="30" t="s">
        <v>255</v>
      </c>
      <c r="H586" s="30" t="s">
        <v>289</v>
      </c>
      <c r="I586" s="43">
        <v>1</v>
      </c>
      <c r="J586" s="46" t="s">
        <v>140</v>
      </c>
      <c r="K586" s="30">
        <v>30</v>
      </c>
      <c r="L586" s="109" t="s">
        <v>2481</v>
      </c>
      <c r="M586" s="196"/>
      <c r="N586" s="35"/>
      <c r="O586" s="50"/>
      <c r="P586">
        <v>572</v>
      </c>
    </row>
    <row r="587" spans="1:16" hidden="1">
      <c r="A587" s="29">
        <f>IF(C587="","",SUBTOTAL(103,$C$7:C587))</f>
        <v>8</v>
      </c>
      <c r="B587" s="37" t="s">
        <v>293</v>
      </c>
      <c r="C587" s="31" t="s">
        <v>141</v>
      </c>
      <c r="D587" s="30" t="s">
        <v>180</v>
      </c>
      <c r="E587" s="31" t="s">
        <v>733</v>
      </c>
      <c r="F587" s="30" t="s">
        <v>661</v>
      </c>
      <c r="G587" s="30" t="s">
        <v>256</v>
      </c>
      <c r="H587" s="30" t="s">
        <v>289</v>
      </c>
      <c r="I587" s="43">
        <v>1</v>
      </c>
      <c r="J587" s="46" t="s">
        <v>140</v>
      </c>
      <c r="K587" s="30">
        <v>35</v>
      </c>
      <c r="L587" s="109" t="s">
        <v>2481</v>
      </c>
      <c r="M587" s="196"/>
      <c r="N587" s="35"/>
      <c r="O587" s="50"/>
      <c r="P587">
        <v>573</v>
      </c>
    </row>
    <row r="588" spans="1:16" hidden="1">
      <c r="A588" s="29">
        <f>IF(C588="","",SUBTOTAL(103,$C$7:C588))</f>
        <v>8</v>
      </c>
      <c r="B588" s="37" t="s">
        <v>293</v>
      </c>
      <c r="C588" s="31" t="s">
        <v>141</v>
      </c>
      <c r="D588" s="37" t="s">
        <v>5</v>
      </c>
      <c r="E588" s="31" t="s">
        <v>733</v>
      </c>
      <c r="F588" s="30" t="s">
        <v>584</v>
      </c>
      <c r="G588" s="30" t="s">
        <v>44</v>
      </c>
      <c r="H588" s="30" t="s">
        <v>289</v>
      </c>
      <c r="I588" s="43">
        <v>1</v>
      </c>
      <c r="J588" s="46" t="s">
        <v>140</v>
      </c>
      <c r="K588" s="30">
        <v>50</v>
      </c>
      <c r="L588" s="109" t="s">
        <v>2481</v>
      </c>
      <c r="M588" s="43"/>
      <c r="N588" s="35"/>
      <c r="O588" s="50"/>
      <c r="P588">
        <v>574</v>
      </c>
    </row>
    <row r="589" spans="1:16" hidden="1">
      <c r="A589" s="29">
        <f>IF(C589="","",SUBTOTAL(103,$C$7:C589))</f>
        <v>8</v>
      </c>
      <c r="B589" s="37" t="s">
        <v>293</v>
      </c>
      <c r="C589" s="31" t="s">
        <v>141</v>
      </c>
      <c r="D589" s="37" t="s">
        <v>5</v>
      </c>
      <c r="E589" s="31" t="s">
        <v>733</v>
      </c>
      <c r="F589" s="30" t="s">
        <v>585</v>
      </c>
      <c r="G589" s="30" t="s">
        <v>213</v>
      </c>
      <c r="H589" s="30" t="s">
        <v>289</v>
      </c>
      <c r="I589" s="43">
        <v>1</v>
      </c>
      <c r="J589" s="46" t="s">
        <v>140</v>
      </c>
      <c r="K589" s="30">
        <v>50</v>
      </c>
      <c r="L589" s="109" t="s">
        <v>2481</v>
      </c>
      <c r="M589" s="43"/>
      <c r="N589" s="35"/>
      <c r="O589" s="50"/>
      <c r="P589">
        <v>575</v>
      </c>
    </row>
    <row r="590" spans="1:16" hidden="1">
      <c r="A590" s="29">
        <f>IF(C590="","",SUBTOTAL(103,$C$7:C590))</f>
        <v>8</v>
      </c>
      <c r="B590" s="37" t="s">
        <v>293</v>
      </c>
      <c r="C590" s="31" t="s">
        <v>141</v>
      </c>
      <c r="D590" s="37" t="s">
        <v>5</v>
      </c>
      <c r="E590" s="31" t="s">
        <v>733</v>
      </c>
      <c r="F590" s="30" t="s">
        <v>586</v>
      </c>
      <c r="G590" s="30" t="s">
        <v>159</v>
      </c>
      <c r="H590" s="30" t="s">
        <v>289</v>
      </c>
      <c r="I590" s="43">
        <v>1</v>
      </c>
      <c r="J590" s="46" t="s">
        <v>140</v>
      </c>
      <c r="K590" s="30">
        <v>50</v>
      </c>
      <c r="L590" s="109" t="s">
        <v>2481</v>
      </c>
      <c r="M590" s="43"/>
      <c r="N590" s="35"/>
      <c r="O590" s="50"/>
      <c r="P590">
        <v>576</v>
      </c>
    </row>
    <row r="591" spans="1:16" hidden="1">
      <c r="A591" s="29">
        <f>IF(C591="","",SUBTOTAL(103,$C$7:C591))</f>
        <v>8</v>
      </c>
      <c r="B591" s="37" t="s">
        <v>293</v>
      </c>
      <c r="C591" s="31" t="s">
        <v>141</v>
      </c>
      <c r="D591" s="37" t="s">
        <v>5</v>
      </c>
      <c r="E591" s="31" t="s">
        <v>733</v>
      </c>
      <c r="F591" s="30" t="s">
        <v>587</v>
      </c>
      <c r="G591" s="30" t="s">
        <v>214</v>
      </c>
      <c r="H591" s="30" t="s">
        <v>289</v>
      </c>
      <c r="I591" s="43">
        <v>1</v>
      </c>
      <c r="J591" s="46" t="s">
        <v>140</v>
      </c>
      <c r="K591" s="30">
        <v>50</v>
      </c>
      <c r="L591" s="109" t="s">
        <v>2481</v>
      </c>
      <c r="M591" s="43"/>
      <c r="N591" s="35"/>
      <c r="O591" s="50"/>
      <c r="P591">
        <v>577</v>
      </c>
    </row>
    <row r="592" spans="1:16" hidden="1">
      <c r="A592" s="29">
        <f>IF(C592="","",SUBTOTAL(103,$C$7:C592))</f>
        <v>8</v>
      </c>
      <c r="B592" s="37" t="s">
        <v>293</v>
      </c>
      <c r="C592" s="31" t="s">
        <v>141</v>
      </c>
      <c r="D592" s="37" t="s">
        <v>38</v>
      </c>
      <c r="E592" s="31" t="s">
        <v>733</v>
      </c>
      <c r="F592" s="30" t="s">
        <v>588</v>
      </c>
      <c r="G592" s="30" t="s">
        <v>215</v>
      </c>
      <c r="H592" s="30" t="s">
        <v>290</v>
      </c>
      <c r="I592" s="43">
        <v>1</v>
      </c>
      <c r="J592" s="46" t="s">
        <v>140</v>
      </c>
      <c r="K592" s="30">
        <v>161</v>
      </c>
      <c r="L592" s="109" t="s">
        <v>2481</v>
      </c>
      <c r="M592" s="43"/>
      <c r="N592" s="35"/>
      <c r="O592" s="50"/>
      <c r="P592">
        <v>578</v>
      </c>
    </row>
    <row r="593" spans="1:16" hidden="1">
      <c r="A593" s="29">
        <f>IF(C593="","",SUBTOTAL(103,$C$7:C593))</f>
        <v>8</v>
      </c>
      <c r="B593" s="37" t="s">
        <v>293</v>
      </c>
      <c r="C593" s="31" t="s">
        <v>141</v>
      </c>
      <c r="D593" s="37" t="s">
        <v>38</v>
      </c>
      <c r="E593" s="31" t="s">
        <v>733</v>
      </c>
      <c r="F593" s="30" t="s">
        <v>589</v>
      </c>
      <c r="G593" s="30" t="s">
        <v>216</v>
      </c>
      <c r="H593" s="30" t="s">
        <v>290</v>
      </c>
      <c r="I593" s="43">
        <v>1</v>
      </c>
      <c r="J593" s="46" t="s">
        <v>140</v>
      </c>
      <c r="K593" s="30">
        <v>18</v>
      </c>
      <c r="L593" s="109" t="s">
        <v>2481</v>
      </c>
      <c r="M593" s="43"/>
      <c r="N593" s="35"/>
      <c r="O593" s="50"/>
      <c r="P593">
        <v>579</v>
      </c>
    </row>
    <row r="594" spans="1:16" hidden="1">
      <c r="A594" s="29">
        <f>IF(C594="","",SUBTOTAL(103,$C$7:C594))</f>
        <v>8</v>
      </c>
      <c r="B594" s="37" t="s">
        <v>293</v>
      </c>
      <c r="C594" s="31" t="s">
        <v>141</v>
      </c>
      <c r="D594" s="37" t="s">
        <v>38</v>
      </c>
      <c r="E594" s="31" t="s">
        <v>733</v>
      </c>
      <c r="F594" s="30" t="s">
        <v>590</v>
      </c>
      <c r="G594" s="30" t="s">
        <v>217</v>
      </c>
      <c r="H594" s="30" t="s">
        <v>290</v>
      </c>
      <c r="I594" s="43">
        <v>1</v>
      </c>
      <c r="J594" s="46" t="s">
        <v>140</v>
      </c>
      <c r="K594" s="30">
        <v>51</v>
      </c>
      <c r="L594" s="109" t="s">
        <v>2481</v>
      </c>
      <c r="M594" s="43"/>
      <c r="N594" s="35"/>
      <c r="O594" s="50"/>
      <c r="P594">
        <v>580</v>
      </c>
    </row>
    <row r="595" spans="1:16" hidden="1">
      <c r="A595" s="29">
        <f>IF(C595="","",SUBTOTAL(103,$C$7:C595))</f>
        <v>8</v>
      </c>
      <c r="B595" s="37" t="s">
        <v>293</v>
      </c>
      <c r="C595" s="31" t="s">
        <v>141</v>
      </c>
      <c r="D595" s="37" t="s">
        <v>38</v>
      </c>
      <c r="E595" s="31" t="s">
        <v>733</v>
      </c>
      <c r="F595" s="30" t="s">
        <v>591</v>
      </c>
      <c r="G595" s="30" t="s">
        <v>218</v>
      </c>
      <c r="H595" s="30" t="s">
        <v>290</v>
      </c>
      <c r="I595" s="43">
        <v>1</v>
      </c>
      <c r="J595" s="46" t="s">
        <v>140</v>
      </c>
      <c r="K595" s="30">
        <v>11</v>
      </c>
      <c r="L595" s="109" t="s">
        <v>2481</v>
      </c>
      <c r="M595" s="43"/>
      <c r="N595" s="35"/>
      <c r="O595" s="50"/>
      <c r="P595">
        <v>581</v>
      </c>
    </row>
    <row r="596" spans="1:16" hidden="1">
      <c r="A596" s="29">
        <f>IF(C596="","",SUBTOTAL(103,$C$7:C596))</f>
        <v>8</v>
      </c>
      <c r="B596" s="37" t="s">
        <v>293</v>
      </c>
      <c r="C596" s="31" t="s">
        <v>141</v>
      </c>
      <c r="D596" s="37" t="s">
        <v>38</v>
      </c>
      <c r="E596" s="31" t="s">
        <v>733</v>
      </c>
      <c r="F596" s="30" t="s">
        <v>592</v>
      </c>
      <c r="G596" s="30" t="s">
        <v>219</v>
      </c>
      <c r="H596" s="30" t="s">
        <v>290</v>
      </c>
      <c r="I596" s="43">
        <v>1</v>
      </c>
      <c r="J596" s="46" t="s">
        <v>140</v>
      </c>
      <c r="K596" s="30">
        <v>43</v>
      </c>
      <c r="L596" s="109" t="s">
        <v>2481</v>
      </c>
      <c r="M596" s="43"/>
      <c r="N596" s="35"/>
      <c r="O596" s="50"/>
      <c r="P596">
        <v>582</v>
      </c>
    </row>
    <row r="597" spans="1:16" hidden="1">
      <c r="A597" s="29">
        <f>IF(C597="","",SUBTOTAL(103,$C$7:C597))</f>
        <v>8</v>
      </c>
      <c r="B597" s="37" t="s">
        <v>293</v>
      </c>
      <c r="C597" s="31" t="s">
        <v>141</v>
      </c>
      <c r="D597" s="37" t="s">
        <v>38</v>
      </c>
      <c r="E597" s="31" t="s">
        <v>733</v>
      </c>
      <c r="F597" s="30" t="s">
        <v>593</v>
      </c>
      <c r="G597" s="30" t="s">
        <v>220</v>
      </c>
      <c r="H597" s="30" t="s">
        <v>290</v>
      </c>
      <c r="I597" s="43">
        <v>1</v>
      </c>
      <c r="J597" s="46" t="s">
        <v>140</v>
      </c>
      <c r="K597" s="30">
        <v>25</v>
      </c>
      <c r="L597" s="109" t="s">
        <v>2481</v>
      </c>
      <c r="M597" s="43"/>
      <c r="N597" s="35"/>
      <c r="O597" s="50"/>
      <c r="P597">
        <v>583</v>
      </c>
    </row>
    <row r="598" spans="1:16" hidden="1">
      <c r="A598" s="29">
        <f>IF(C598="","",SUBTOTAL(103,$C$7:C598))</f>
        <v>8</v>
      </c>
      <c r="B598" s="37" t="s">
        <v>293</v>
      </c>
      <c r="C598" s="31" t="s">
        <v>141</v>
      </c>
      <c r="D598" s="37" t="s">
        <v>38</v>
      </c>
      <c r="E598" s="31" t="s">
        <v>733</v>
      </c>
      <c r="F598" s="30" t="s">
        <v>594</v>
      </c>
      <c r="G598" s="30" t="s">
        <v>216</v>
      </c>
      <c r="H598" s="30" t="s">
        <v>290</v>
      </c>
      <c r="I598" s="43">
        <v>1</v>
      </c>
      <c r="J598" s="46" t="s">
        <v>140</v>
      </c>
      <c r="K598" s="30">
        <v>16</v>
      </c>
      <c r="L598" s="109" t="s">
        <v>2481</v>
      </c>
      <c r="M598" s="43"/>
      <c r="N598" s="35"/>
      <c r="O598" s="50"/>
      <c r="P598">
        <v>584</v>
      </c>
    </row>
    <row r="599" spans="1:16" hidden="1">
      <c r="A599" s="29">
        <f>IF(C599="","",SUBTOTAL(103,$C$7:C599))</f>
        <v>8</v>
      </c>
      <c r="B599" s="37" t="s">
        <v>293</v>
      </c>
      <c r="C599" s="31" t="s">
        <v>141</v>
      </c>
      <c r="D599" s="37" t="s">
        <v>38</v>
      </c>
      <c r="E599" s="31" t="s">
        <v>733</v>
      </c>
      <c r="F599" s="30" t="s">
        <v>595</v>
      </c>
      <c r="G599" s="30" t="s">
        <v>221</v>
      </c>
      <c r="H599" s="30" t="s">
        <v>290</v>
      </c>
      <c r="I599" s="43">
        <v>1</v>
      </c>
      <c r="J599" s="46" t="s">
        <v>140</v>
      </c>
      <c r="K599" s="30">
        <v>11</v>
      </c>
      <c r="L599" s="109" t="s">
        <v>2481</v>
      </c>
      <c r="M599" s="43"/>
      <c r="N599" s="35"/>
      <c r="O599" s="50"/>
      <c r="P599">
        <v>585</v>
      </c>
    </row>
    <row r="600" spans="1:16" hidden="1">
      <c r="A600" s="29">
        <f>IF(C600="","",SUBTOTAL(103,$C$7:C600))</f>
        <v>8</v>
      </c>
      <c r="B600" s="37" t="s">
        <v>293</v>
      </c>
      <c r="C600" s="31" t="s">
        <v>141</v>
      </c>
      <c r="D600" s="37" t="s">
        <v>38</v>
      </c>
      <c r="E600" s="31" t="s">
        <v>733</v>
      </c>
      <c r="F600" s="30" t="s">
        <v>596</v>
      </c>
      <c r="G600" s="30" t="s">
        <v>217</v>
      </c>
      <c r="H600" s="30" t="s">
        <v>290</v>
      </c>
      <c r="I600" s="43">
        <v>1</v>
      </c>
      <c r="J600" s="46" t="s">
        <v>140</v>
      </c>
      <c r="K600" s="30">
        <v>4</v>
      </c>
      <c r="L600" s="109" t="s">
        <v>2481</v>
      </c>
      <c r="M600" s="43"/>
      <c r="N600" s="35"/>
      <c r="O600" s="50"/>
      <c r="P600">
        <v>586</v>
      </c>
    </row>
    <row r="601" spans="1:16" hidden="1">
      <c r="A601" s="29">
        <f>IF(C601="","",SUBTOTAL(103,$C$7:C601))</f>
        <v>8</v>
      </c>
      <c r="B601" s="37" t="s">
        <v>293</v>
      </c>
      <c r="C601" s="31" t="s">
        <v>141</v>
      </c>
      <c r="D601" s="37" t="s">
        <v>38</v>
      </c>
      <c r="E601" s="31" t="s">
        <v>733</v>
      </c>
      <c r="F601" s="30" t="s">
        <v>597</v>
      </c>
      <c r="G601" s="30" t="s">
        <v>216</v>
      </c>
      <c r="H601" s="30" t="s">
        <v>290</v>
      </c>
      <c r="I601" s="43">
        <v>1</v>
      </c>
      <c r="J601" s="46" t="s">
        <v>140</v>
      </c>
      <c r="K601" s="30">
        <v>10</v>
      </c>
      <c r="L601" s="109" t="s">
        <v>2481</v>
      </c>
      <c r="M601" s="43"/>
      <c r="N601" s="35"/>
      <c r="O601" s="50"/>
      <c r="P601">
        <v>587</v>
      </c>
    </row>
    <row r="602" spans="1:16" hidden="1">
      <c r="A602" s="29">
        <f>IF(C602="","",SUBTOTAL(103,$C$7:C602))</f>
        <v>8</v>
      </c>
      <c r="B602" s="37" t="s">
        <v>293</v>
      </c>
      <c r="C602" s="31" t="s">
        <v>141</v>
      </c>
      <c r="D602" s="37" t="s">
        <v>38</v>
      </c>
      <c r="E602" s="31" t="s">
        <v>733</v>
      </c>
      <c r="F602" s="30" t="s">
        <v>598</v>
      </c>
      <c r="G602" s="30" t="s">
        <v>219</v>
      </c>
      <c r="H602" s="30" t="s">
        <v>290</v>
      </c>
      <c r="I602" s="43">
        <v>1</v>
      </c>
      <c r="J602" s="46" t="s">
        <v>140</v>
      </c>
      <c r="K602" s="30">
        <v>13</v>
      </c>
      <c r="L602" s="109" t="s">
        <v>2481</v>
      </c>
      <c r="M602" s="43"/>
      <c r="N602" s="35"/>
      <c r="O602" s="50"/>
      <c r="P602">
        <v>588</v>
      </c>
    </row>
    <row r="603" spans="1:16" hidden="1">
      <c r="A603" s="29">
        <f>IF(C603="","",SUBTOTAL(103,$C$7:C603))</f>
        <v>8</v>
      </c>
      <c r="B603" s="37" t="s">
        <v>293</v>
      </c>
      <c r="C603" s="31" t="s">
        <v>141</v>
      </c>
      <c r="D603" s="37" t="s">
        <v>39</v>
      </c>
      <c r="E603" s="31" t="s">
        <v>733</v>
      </c>
      <c r="F603" s="30" t="s">
        <v>599</v>
      </c>
      <c r="G603" s="30" t="s">
        <v>138</v>
      </c>
      <c r="H603" s="30" t="s">
        <v>290</v>
      </c>
      <c r="I603" s="43">
        <v>1</v>
      </c>
      <c r="J603" s="46" t="s">
        <v>140</v>
      </c>
      <c r="K603" s="30">
        <v>49</v>
      </c>
      <c r="L603" s="109" t="s">
        <v>2481</v>
      </c>
      <c r="M603" s="43"/>
      <c r="N603" s="35"/>
      <c r="O603" s="50"/>
      <c r="P603">
        <v>589</v>
      </c>
    </row>
    <row r="604" spans="1:16" hidden="1">
      <c r="A604" s="29">
        <f>IF(C604="","",SUBTOTAL(103,$C$7:C604))</f>
        <v>8</v>
      </c>
      <c r="B604" s="37" t="s">
        <v>293</v>
      </c>
      <c r="C604" s="31" t="s">
        <v>141</v>
      </c>
      <c r="D604" s="37" t="s">
        <v>39</v>
      </c>
      <c r="E604" s="31" t="s">
        <v>733</v>
      </c>
      <c r="F604" s="30" t="s">
        <v>600</v>
      </c>
      <c r="G604" s="30" t="s">
        <v>138</v>
      </c>
      <c r="H604" s="30" t="s">
        <v>290</v>
      </c>
      <c r="I604" s="43">
        <v>3</v>
      </c>
      <c r="J604" s="46" t="s">
        <v>140</v>
      </c>
      <c r="K604" s="30">
        <v>330</v>
      </c>
      <c r="L604" s="109" t="s">
        <v>2481</v>
      </c>
      <c r="M604" s="43"/>
      <c r="N604" s="35"/>
      <c r="O604" s="50"/>
      <c r="P604">
        <v>590</v>
      </c>
    </row>
    <row r="605" spans="1:16" hidden="1">
      <c r="A605" s="29">
        <f>IF(C605="","",SUBTOTAL(103,$C$7:C605))</f>
        <v>8</v>
      </c>
      <c r="B605" s="37" t="s">
        <v>293</v>
      </c>
      <c r="C605" s="31" t="s">
        <v>141</v>
      </c>
      <c r="D605" s="37" t="s">
        <v>39</v>
      </c>
      <c r="E605" s="31" t="s">
        <v>733</v>
      </c>
      <c r="F605" s="30" t="s">
        <v>601</v>
      </c>
      <c r="G605" s="30" t="s">
        <v>222</v>
      </c>
      <c r="H605" s="30" t="s">
        <v>290</v>
      </c>
      <c r="I605" s="43">
        <v>1</v>
      </c>
      <c r="J605" s="46" t="s">
        <v>140</v>
      </c>
      <c r="K605" s="30">
        <v>252</v>
      </c>
      <c r="L605" s="109" t="s">
        <v>2481</v>
      </c>
      <c r="M605" s="43"/>
      <c r="N605" s="35"/>
      <c r="O605" s="50"/>
      <c r="P605">
        <v>591</v>
      </c>
    </row>
    <row r="606" spans="1:16" hidden="1">
      <c r="A606" s="29">
        <f>IF(C606="","",SUBTOTAL(103,$C$7:C606))</f>
        <v>8</v>
      </c>
      <c r="B606" s="37" t="s">
        <v>293</v>
      </c>
      <c r="C606" s="31" t="s">
        <v>141</v>
      </c>
      <c r="D606" s="37" t="s">
        <v>39</v>
      </c>
      <c r="E606" s="31" t="s">
        <v>733</v>
      </c>
      <c r="F606" s="30" t="s">
        <v>602</v>
      </c>
      <c r="G606" s="30" t="s">
        <v>138</v>
      </c>
      <c r="H606" s="30" t="s">
        <v>290</v>
      </c>
      <c r="I606" s="43">
        <v>3</v>
      </c>
      <c r="J606" s="46" t="s">
        <v>140</v>
      </c>
      <c r="K606" s="30">
        <v>46</v>
      </c>
      <c r="L606" s="109" t="s">
        <v>2481</v>
      </c>
      <c r="M606" s="43"/>
      <c r="N606" s="35"/>
      <c r="O606" s="50"/>
      <c r="P606">
        <v>592</v>
      </c>
    </row>
    <row r="607" spans="1:16" hidden="1">
      <c r="A607" s="29">
        <f>IF(C607="","",SUBTOTAL(103,$C$7:C607))</f>
        <v>8</v>
      </c>
      <c r="B607" s="37" t="s">
        <v>293</v>
      </c>
      <c r="C607" s="31" t="s">
        <v>141</v>
      </c>
      <c r="D607" s="37" t="s">
        <v>154</v>
      </c>
      <c r="E607" s="31" t="s">
        <v>733</v>
      </c>
      <c r="F607" s="30" t="s">
        <v>603</v>
      </c>
      <c r="G607" s="30" t="s">
        <v>223</v>
      </c>
      <c r="H607" s="30" t="s">
        <v>289</v>
      </c>
      <c r="I607" s="43">
        <v>3</v>
      </c>
      <c r="J607" s="46" t="s">
        <v>140</v>
      </c>
      <c r="K607" s="30">
        <v>15</v>
      </c>
      <c r="L607" s="109" t="s">
        <v>2481</v>
      </c>
      <c r="M607" s="43"/>
      <c r="N607" s="35"/>
      <c r="O607" s="50"/>
      <c r="P607">
        <v>593</v>
      </c>
    </row>
    <row r="608" spans="1:16" hidden="1">
      <c r="A608" s="29">
        <f>IF(C608="","",SUBTOTAL(103,$C$7:C608))</f>
        <v>8</v>
      </c>
      <c r="B608" s="37" t="s">
        <v>293</v>
      </c>
      <c r="C608" s="31" t="s">
        <v>141</v>
      </c>
      <c r="D608" s="37" t="s">
        <v>154</v>
      </c>
      <c r="E608" s="31" t="s">
        <v>733</v>
      </c>
      <c r="F608" s="30" t="s">
        <v>604</v>
      </c>
      <c r="G608" s="30" t="s">
        <v>224</v>
      </c>
      <c r="H608" s="30" t="s">
        <v>290</v>
      </c>
      <c r="I608" s="43">
        <v>1</v>
      </c>
      <c r="J608" s="46" t="s">
        <v>140</v>
      </c>
      <c r="K608" s="30">
        <v>27</v>
      </c>
      <c r="L608" s="109" t="s">
        <v>2481</v>
      </c>
      <c r="M608" s="43"/>
      <c r="N608" s="35"/>
      <c r="O608" s="50"/>
      <c r="P608">
        <v>594</v>
      </c>
    </row>
    <row r="609" spans="1:16" hidden="1">
      <c r="A609" s="29">
        <f>IF(C609="","",SUBTOTAL(103,$C$7:C609))</f>
        <v>8</v>
      </c>
      <c r="B609" s="37" t="s">
        <v>293</v>
      </c>
      <c r="C609" s="31" t="s">
        <v>141</v>
      </c>
      <c r="D609" s="37" t="s">
        <v>154</v>
      </c>
      <c r="E609" s="31" t="s">
        <v>733</v>
      </c>
      <c r="F609" s="30" t="s">
        <v>605</v>
      </c>
      <c r="G609" s="30" t="s">
        <v>225</v>
      </c>
      <c r="H609" s="30" t="s">
        <v>290</v>
      </c>
      <c r="I609" s="43">
        <v>1</v>
      </c>
      <c r="J609" s="46" t="s">
        <v>140</v>
      </c>
      <c r="K609" s="30">
        <v>20</v>
      </c>
      <c r="L609" s="109" t="s">
        <v>2481</v>
      </c>
      <c r="M609" s="43"/>
      <c r="N609" s="35"/>
      <c r="O609" s="50"/>
      <c r="P609">
        <v>595</v>
      </c>
    </row>
    <row r="610" spans="1:16" hidden="1">
      <c r="A610" s="29">
        <f>IF(C610="","",SUBTOTAL(103,$C$7:C610))</f>
        <v>8</v>
      </c>
      <c r="B610" s="37" t="s">
        <v>293</v>
      </c>
      <c r="C610" s="31" t="s">
        <v>141</v>
      </c>
      <c r="D610" s="37" t="s">
        <v>154</v>
      </c>
      <c r="E610" s="31" t="s">
        <v>733</v>
      </c>
      <c r="F610" s="30" t="s">
        <v>606</v>
      </c>
      <c r="G610" s="30" t="s">
        <v>216</v>
      </c>
      <c r="H610" s="30" t="s">
        <v>290</v>
      </c>
      <c r="I610" s="43">
        <v>1</v>
      </c>
      <c r="J610" s="46" t="s">
        <v>140</v>
      </c>
      <c r="K610" s="30">
        <v>13</v>
      </c>
      <c r="L610" s="109" t="s">
        <v>2481</v>
      </c>
      <c r="M610" s="43"/>
      <c r="N610" s="35"/>
      <c r="O610" s="50"/>
      <c r="P610">
        <v>596</v>
      </c>
    </row>
    <row r="611" spans="1:16" hidden="1">
      <c r="A611" s="29">
        <f>IF(C611="","",SUBTOTAL(103,$C$7:C611))</f>
        <v>8</v>
      </c>
      <c r="B611" s="37" t="s">
        <v>293</v>
      </c>
      <c r="C611" s="31" t="s">
        <v>141</v>
      </c>
      <c r="D611" s="37" t="s">
        <v>154</v>
      </c>
      <c r="E611" s="31" t="s">
        <v>733</v>
      </c>
      <c r="F611" s="30" t="s">
        <v>607</v>
      </c>
      <c r="G611" s="30" t="s">
        <v>160</v>
      </c>
      <c r="H611" s="30" t="s">
        <v>290</v>
      </c>
      <c r="I611" s="43">
        <v>1</v>
      </c>
      <c r="J611" s="46" t="s">
        <v>140</v>
      </c>
      <c r="K611" s="30">
        <v>12</v>
      </c>
      <c r="L611" s="109" t="s">
        <v>2481</v>
      </c>
      <c r="M611" s="43"/>
      <c r="N611" s="35"/>
      <c r="O611" s="50"/>
      <c r="P611">
        <v>597</v>
      </c>
    </row>
    <row r="612" spans="1:16" hidden="1">
      <c r="A612" s="29">
        <f>IF(C612="","",SUBTOTAL(103,$C$7:C612))</f>
        <v>8</v>
      </c>
      <c r="B612" s="37" t="s">
        <v>293</v>
      </c>
      <c r="C612" s="31" t="s">
        <v>141</v>
      </c>
      <c r="D612" s="37" t="s">
        <v>154</v>
      </c>
      <c r="E612" s="31" t="s">
        <v>733</v>
      </c>
      <c r="F612" s="30" t="s">
        <v>608</v>
      </c>
      <c r="G612" s="30" t="s">
        <v>160</v>
      </c>
      <c r="H612" s="30" t="s">
        <v>290</v>
      </c>
      <c r="I612" s="43">
        <v>1</v>
      </c>
      <c r="J612" s="46" t="s">
        <v>140</v>
      </c>
      <c r="K612" s="30">
        <v>14</v>
      </c>
      <c r="L612" s="109" t="s">
        <v>2481</v>
      </c>
      <c r="M612" s="43"/>
      <c r="N612" s="35"/>
      <c r="O612" s="50"/>
      <c r="P612">
        <v>598</v>
      </c>
    </row>
    <row r="613" spans="1:16" hidden="1">
      <c r="A613" s="29">
        <f>IF(C613="","",SUBTOTAL(103,$C$7:C613))</f>
        <v>8</v>
      </c>
      <c r="B613" s="37" t="s">
        <v>293</v>
      </c>
      <c r="C613" s="31" t="s">
        <v>141</v>
      </c>
      <c r="D613" s="37" t="s">
        <v>154</v>
      </c>
      <c r="E613" s="31" t="s">
        <v>733</v>
      </c>
      <c r="F613" s="30" t="s">
        <v>609</v>
      </c>
      <c r="G613" s="30" t="s">
        <v>216</v>
      </c>
      <c r="H613" s="30" t="s">
        <v>290</v>
      </c>
      <c r="I613" s="43">
        <v>1</v>
      </c>
      <c r="J613" s="46" t="s">
        <v>140</v>
      </c>
      <c r="K613" s="30">
        <v>22</v>
      </c>
      <c r="L613" s="109" t="s">
        <v>2481</v>
      </c>
      <c r="M613" s="43"/>
      <c r="N613" s="35"/>
      <c r="O613" s="50"/>
      <c r="P613">
        <v>599</v>
      </c>
    </row>
    <row r="614" spans="1:16" hidden="1">
      <c r="A614" s="29">
        <f>IF(C614="","",SUBTOTAL(103,$C$7:C614))</f>
        <v>8</v>
      </c>
      <c r="B614" s="37" t="s">
        <v>293</v>
      </c>
      <c r="C614" s="31" t="s">
        <v>141</v>
      </c>
      <c r="D614" s="37" t="s">
        <v>154</v>
      </c>
      <c r="E614" s="31" t="s">
        <v>733</v>
      </c>
      <c r="F614" s="30" t="s">
        <v>610</v>
      </c>
      <c r="G614" s="30" t="s">
        <v>226</v>
      </c>
      <c r="H614" s="30" t="s">
        <v>290</v>
      </c>
      <c r="I614" s="43">
        <v>1</v>
      </c>
      <c r="J614" s="46" t="s">
        <v>140</v>
      </c>
      <c r="K614" s="30">
        <v>21</v>
      </c>
      <c r="L614" s="109" t="s">
        <v>2481</v>
      </c>
      <c r="M614" s="43"/>
      <c r="N614" s="35"/>
      <c r="O614" s="50"/>
      <c r="P614">
        <v>600</v>
      </c>
    </row>
    <row r="615" spans="1:16" hidden="1">
      <c r="A615" s="29">
        <f>IF(C615="","",SUBTOTAL(103,$C$7:C615))</f>
        <v>8</v>
      </c>
      <c r="B615" s="37" t="s">
        <v>293</v>
      </c>
      <c r="C615" s="31" t="s">
        <v>141</v>
      </c>
      <c r="D615" s="37" t="s">
        <v>154</v>
      </c>
      <c r="E615" s="31" t="s">
        <v>733</v>
      </c>
      <c r="F615" s="30" t="s">
        <v>611</v>
      </c>
      <c r="G615" s="30" t="s">
        <v>216</v>
      </c>
      <c r="H615" s="30" t="s">
        <v>290</v>
      </c>
      <c r="I615" s="43">
        <v>1</v>
      </c>
      <c r="J615" s="46" t="s">
        <v>140</v>
      </c>
      <c r="K615" s="30">
        <v>11</v>
      </c>
      <c r="L615" s="109" t="s">
        <v>2481</v>
      </c>
      <c r="M615" s="43"/>
      <c r="N615" s="35"/>
      <c r="O615" s="50"/>
      <c r="P615">
        <v>601</v>
      </c>
    </row>
    <row r="616" spans="1:16" hidden="1">
      <c r="A616" s="29">
        <f>IF(C616="","",SUBTOTAL(103,$C$7:C616))</f>
        <v>8</v>
      </c>
      <c r="B616" s="37" t="s">
        <v>293</v>
      </c>
      <c r="C616" s="31" t="s">
        <v>141</v>
      </c>
      <c r="D616" s="37" t="s">
        <v>154</v>
      </c>
      <c r="E616" s="31" t="s">
        <v>733</v>
      </c>
      <c r="F616" s="30" t="s">
        <v>612</v>
      </c>
      <c r="G616" s="30" t="s">
        <v>226</v>
      </c>
      <c r="H616" s="30" t="s">
        <v>290</v>
      </c>
      <c r="I616" s="43">
        <v>1</v>
      </c>
      <c r="J616" s="46" t="s">
        <v>140</v>
      </c>
      <c r="K616" s="30">
        <v>4</v>
      </c>
      <c r="L616" s="109" t="s">
        <v>2481</v>
      </c>
      <c r="M616" s="43"/>
      <c r="N616" s="35"/>
      <c r="O616" s="50"/>
      <c r="P616">
        <v>602</v>
      </c>
    </row>
    <row r="617" spans="1:16" hidden="1">
      <c r="A617" s="29">
        <f>IF(C617="","",SUBTOTAL(103,$C$7:C617))</f>
        <v>8</v>
      </c>
      <c r="B617" s="37" t="s">
        <v>293</v>
      </c>
      <c r="C617" s="31" t="s">
        <v>141</v>
      </c>
      <c r="D617" s="37" t="s">
        <v>154</v>
      </c>
      <c r="E617" s="31" t="s">
        <v>733</v>
      </c>
      <c r="F617" s="30" t="s">
        <v>613</v>
      </c>
      <c r="G617" s="30" t="s">
        <v>226</v>
      </c>
      <c r="H617" s="30" t="s">
        <v>290</v>
      </c>
      <c r="I617" s="43">
        <v>1</v>
      </c>
      <c r="J617" s="46" t="s">
        <v>140</v>
      </c>
      <c r="K617" s="30">
        <v>1</v>
      </c>
      <c r="L617" s="109" t="s">
        <v>2481</v>
      </c>
      <c r="M617" s="43"/>
      <c r="N617" s="35"/>
      <c r="O617" s="50"/>
      <c r="P617">
        <v>603</v>
      </c>
    </row>
    <row r="618" spans="1:16" hidden="1">
      <c r="A618" s="29">
        <f>IF(C618="","",SUBTOTAL(103,$C$7:C618))</f>
        <v>8</v>
      </c>
      <c r="B618" s="37" t="s">
        <v>293</v>
      </c>
      <c r="C618" s="31" t="s">
        <v>141</v>
      </c>
      <c r="D618" s="37" t="s">
        <v>154</v>
      </c>
      <c r="E618" s="31" t="s">
        <v>733</v>
      </c>
      <c r="F618" s="30" t="s">
        <v>614</v>
      </c>
      <c r="G618" s="30" t="s">
        <v>226</v>
      </c>
      <c r="H618" s="30" t="s">
        <v>290</v>
      </c>
      <c r="I618" s="43">
        <v>1</v>
      </c>
      <c r="J618" s="46" t="s">
        <v>140</v>
      </c>
      <c r="K618" s="30">
        <v>1</v>
      </c>
      <c r="L618" s="109" t="s">
        <v>2481</v>
      </c>
      <c r="M618" s="43"/>
      <c r="N618" s="35"/>
      <c r="O618" s="50"/>
      <c r="P618">
        <v>604</v>
      </c>
    </row>
    <row r="619" spans="1:16" hidden="1">
      <c r="A619" s="29">
        <f>IF(C619="","",SUBTOTAL(103,$C$7:C619))</f>
        <v>8</v>
      </c>
      <c r="B619" s="37" t="s">
        <v>293</v>
      </c>
      <c r="C619" s="31" t="s">
        <v>141</v>
      </c>
      <c r="D619" s="37" t="s">
        <v>154</v>
      </c>
      <c r="E619" s="31" t="s">
        <v>733</v>
      </c>
      <c r="F619" s="30" t="s">
        <v>615</v>
      </c>
      <c r="G619" s="30" t="s">
        <v>226</v>
      </c>
      <c r="H619" s="30" t="s">
        <v>290</v>
      </c>
      <c r="I619" s="43">
        <v>1</v>
      </c>
      <c r="J619" s="46" t="s">
        <v>140</v>
      </c>
      <c r="K619" s="30">
        <v>1</v>
      </c>
      <c r="L619" s="109" t="s">
        <v>2481</v>
      </c>
      <c r="M619" s="43"/>
      <c r="N619" s="35"/>
      <c r="O619" s="50"/>
      <c r="P619">
        <v>605</v>
      </c>
    </row>
    <row r="620" spans="1:16" hidden="1">
      <c r="A620" s="29">
        <f>IF(C620="","",SUBTOTAL(103,$C$7:C620))</f>
        <v>8</v>
      </c>
      <c r="B620" s="37" t="s">
        <v>293</v>
      </c>
      <c r="C620" s="31" t="s">
        <v>141</v>
      </c>
      <c r="D620" s="37" t="s">
        <v>154</v>
      </c>
      <c r="E620" s="31" t="s">
        <v>733</v>
      </c>
      <c r="F620" s="30" t="s">
        <v>616</v>
      </c>
      <c r="G620" s="30" t="s">
        <v>227</v>
      </c>
      <c r="H620" s="30" t="s">
        <v>290</v>
      </c>
      <c r="I620" s="43">
        <v>1</v>
      </c>
      <c r="J620" s="46" t="s">
        <v>140</v>
      </c>
      <c r="K620" s="30">
        <v>1</v>
      </c>
      <c r="L620" s="109" t="s">
        <v>2481</v>
      </c>
      <c r="M620" s="43"/>
      <c r="N620" s="35"/>
      <c r="O620" s="50"/>
      <c r="P620">
        <v>606</v>
      </c>
    </row>
    <row r="621" spans="1:16" hidden="1">
      <c r="A621" s="29">
        <f>IF(C621="","",SUBTOTAL(103,$C$7:C621))</f>
        <v>8</v>
      </c>
      <c r="B621" s="37" t="s">
        <v>293</v>
      </c>
      <c r="C621" s="31" t="s">
        <v>141</v>
      </c>
      <c r="D621" s="37" t="s">
        <v>154</v>
      </c>
      <c r="E621" s="31" t="s">
        <v>733</v>
      </c>
      <c r="F621" s="30" t="s">
        <v>617</v>
      </c>
      <c r="G621" s="30" t="s">
        <v>226</v>
      </c>
      <c r="H621" s="30" t="s">
        <v>290</v>
      </c>
      <c r="I621" s="43">
        <v>1</v>
      </c>
      <c r="J621" s="46" t="s">
        <v>140</v>
      </c>
      <c r="K621" s="30">
        <v>1</v>
      </c>
      <c r="L621" s="109" t="s">
        <v>2481</v>
      </c>
      <c r="M621" s="43"/>
      <c r="N621" s="35"/>
      <c r="O621" s="50"/>
      <c r="P621">
        <v>607</v>
      </c>
    </row>
    <row r="622" spans="1:16" hidden="1">
      <c r="A622" s="29">
        <f>IF(C622="","",SUBTOTAL(103,$C$7:C622))</f>
        <v>8</v>
      </c>
      <c r="B622" s="37" t="s">
        <v>293</v>
      </c>
      <c r="C622" s="31" t="s">
        <v>141</v>
      </c>
      <c r="D622" s="37" t="s">
        <v>154</v>
      </c>
      <c r="E622" s="31" t="s">
        <v>733</v>
      </c>
      <c r="F622" s="30" t="s">
        <v>618</v>
      </c>
      <c r="G622" s="30" t="s">
        <v>226</v>
      </c>
      <c r="H622" s="30" t="s">
        <v>290</v>
      </c>
      <c r="I622" s="43">
        <v>1</v>
      </c>
      <c r="J622" s="46" t="s">
        <v>140</v>
      </c>
      <c r="K622" s="30">
        <v>6</v>
      </c>
      <c r="L622" s="109" t="s">
        <v>2481</v>
      </c>
      <c r="M622" s="43"/>
      <c r="N622" s="35"/>
      <c r="O622" s="50"/>
      <c r="P622">
        <v>608</v>
      </c>
    </row>
    <row r="623" spans="1:16" hidden="1">
      <c r="A623" s="29">
        <f>IF(C623="","",SUBTOTAL(103,$C$7:C623))</f>
        <v>8</v>
      </c>
      <c r="B623" s="37" t="s">
        <v>293</v>
      </c>
      <c r="C623" s="31" t="s">
        <v>141</v>
      </c>
      <c r="D623" s="37" t="s">
        <v>154</v>
      </c>
      <c r="E623" s="31" t="s">
        <v>733</v>
      </c>
      <c r="F623" s="30" t="s">
        <v>619</v>
      </c>
      <c r="G623" s="30" t="s">
        <v>216</v>
      </c>
      <c r="H623" s="30" t="s">
        <v>290</v>
      </c>
      <c r="I623" s="43">
        <v>1</v>
      </c>
      <c r="J623" s="46" t="s">
        <v>140</v>
      </c>
      <c r="K623" s="30">
        <v>5</v>
      </c>
      <c r="L623" s="109" t="s">
        <v>2481</v>
      </c>
      <c r="M623" s="43"/>
      <c r="N623" s="35"/>
      <c r="O623" s="50"/>
      <c r="P623">
        <v>609</v>
      </c>
    </row>
    <row r="624" spans="1:16" hidden="1">
      <c r="A624" s="29">
        <f>IF(C624="","",SUBTOTAL(103,$C$7:C624))</f>
        <v>8</v>
      </c>
      <c r="B624" s="37" t="s">
        <v>293</v>
      </c>
      <c r="C624" s="31" t="s">
        <v>141</v>
      </c>
      <c r="D624" s="37" t="s">
        <v>154</v>
      </c>
      <c r="E624" s="31" t="s">
        <v>733</v>
      </c>
      <c r="F624" s="30" t="s">
        <v>620</v>
      </c>
      <c r="G624" s="30" t="s">
        <v>216</v>
      </c>
      <c r="H624" s="30" t="s">
        <v>290</v>
      </c>
      <c r="I624" s="43">
        <v>1</v>
      </c>
      <c r="J624" s="46" t="s">
        <v>140</v>
      </c>
      <c r="K624" s="30">
        <v>34</v>
      </c>
      <c r="L624" s="109" t="s">
        <v>2481</v>
      </c>
      <c r="M624" s="43"/>
      <c r="N624" s="35"/>
      <c r="O624" s="50"/>
      <c r="P624">
        <v>610</v>
      </c>
    </row>
    <row r="625" spans="1:16" hidden="1">
      <c r="A625" s="29">
        <f>IF(C625="","",SUBTOTAL(103,$C$7:C625))</f>
        <v>8</v>
      </c>
      <c r="B625" s="37" t="s">
        <v>293</v>
      </c>
      <c r="C625" s="31" t="s">
        <v>141</v>
      </c>
      <c r="D625" s="37" t="s">
        <v>154</v>
      </c>
      <c r="E625" s="31" t="s">
        <v>733</v>
      </c>
      <c r="F625" s="30" t="s">
        <v>621</v>
      </c>
      <c r="G625" s="30" t="s">
        <v>228</v>
      </c>
      <c r="H625" s="30" t="s">
        <v>290</v>
      </c>
      <c r="I625" s="43">
        <v>1</v>
      </c>
      <c r="J625" s="46" t="s">
        <v>140</v>
      </c>
      <c r="K625" s="30">
        <v>11</v>
      </c>
      <c r="L625" s="109" t="s">
        <v>2481</v>
      </c>
      <c r="M625" s="43"/>
      <c r="N625" s="35"/>
      <c r="O625" s="50"/>
      <c r="P625">
        <v>611</v>
      </c>
    </row>
    <row r="626" spans="1:16" hidden="1">
      <c r="A626" s="29">
        <f>IF(C626="","",SUBTOTAL(103,$C$7:C626))</f>
        <v>8</v>
      </c>
      <c r="B626" s="37" t="s">
        <v>293</v>
      </c>
      <c r="C626" s="31" t="s">
        <v>141</v>
      </c>
      <c r="D626" s="37" t="s">
        <v>154</v>
      </c>
      <c r="E626" s="31" t="s">
        <v>733</v>
      </c>
      <c r="F626" s="30" t="s">
        <v>622</v>
      </c>
      <c r="G626" s="30" t="s">
        <v>225</v>
      </c>
      <c r="H626" s="30" t="s">
        <v>290</v>
      </c>
      <c r="I626" s="43">
        <v>1</v>
      </c>
      <c r="J626" s="46" t="s">
        <v>140</v>
      </c>
      <c r="K626" s="30">
        <v>15</v>
      </c>
      <c r="L626" s="109" t="s">
        <v>2481</v>
      </c>
      <c r="M626" s="43"/>
      <c r="N626" s="35"/>
      <c r="O626" s="50"/>
      <c r="P626">
        <v>612</v>
      </c>
    </row>
    <row r="627" spans="1:16" hidden="1">
      <c r="A627" s="29">
        <f>IF(C627="","",SUBTOTAL(103,$C$7:C627))</f>
        <v>8</v>
      </c>
      <c r="B627" s="37" t="s">
        <v>293</v>
      </c>
      <c r="C627" s="31" t="s">
        <v>141</v>
      </c>
      <c r="D627" s="37" t="s">
        <v>154</v>
      </c>
      <c r="E627" s="31" t="s">
        <v>733</v>
      </c>
      <c r="F627" s="30" t="s">
        <v>623</v>
      </c>
      <c r="G627" s="30" t="s">
        <v>224</v>
      </c>
      <c r="H627" s="30" t="s">
        <v>290</v>
      </c>
      <c r="I627" s="43">
        <v>1</v>
      </c>
      <c r="J627" s="46" t="s">
        <v>140</v>
      </c>
      <c r="K627" s="30">
        <v>60</v>
      </c>
      <c r="L627" s="109" t="s">
        <v>2481</v>
      </c>
      <c r="M627" s="43"/>
      <c r="N627" s="35"/>
      <c r="O627" s="50"/>
      <c r="P627">
        <v>613</v>
      </c>
    </row>
    <row r="628" spans="1:16" hidden="1">
      <c r="A628" s="29">
        <f>IF(C628="","",SUBTOTAL(103,$C$7:C628))</f>
        <v>8</v>
      </c>
      <c r="B628" s="37" t="s">
        <v>293</v>
      </c>
      <c r="C628" s="31" t="s">
        <v>141</v>
      </c>
      <c r="D628" s="37" t="s">
        <v>154</v>
      </c>
      <c r="E628" s="31" t="s">
        <v>733</v>
      </c>
      <c r="F628" s="30" t="s">
        <v>624</v>
      </c>
      <c r="G628" s="30" t="s">
        <v>224</v>
      </c>
      <c r="H628" s="30" t="s">
        <v>290</v>
      </c>
      <c r="I628" s="43">
        <v>1</v>
      </c>
      <c r="J628" s="46" t="s">
        <v>140</v>
      </c>
      <c r="K628" s="30">
        <v>60</v>
      </c>
      <c r="L628" s="109" t="s">
        <v>2481</v>
      </c>
      <c r="M628" s="43"/>
      <c r="N628" s="35"/>
      <c r="O628" s="50"/>
      <c r="P628">
        <v>614</v>
      </c>
    </row>
    <row r="629" spans="1:16" hidden="1">
      <c r="A629" s="29">
        <f>IF(C629="","",SUBTOTAL(103,$C$7:C629))</f>
        <v>8</v>
      </c>
      <c r="B629" s="37" t="s">
        <v>293</v>
      </c>
      <c r="C629" s="31" t="s">
        <v>141</v>
      </c>
      <c r="D629" s="37" t="s">
        <v>154</v>
      </c>
      <c r="E629" s="31" t="s">
        <v>733</v>
      </c>
      <c r="F629" s="30" t="s">
        <v>625</v>
      </c>
      <c r="G629" s="30" t="s">
        <v>229</v>
      </c>
      <c r="H629" s="30" t="s">
        <v>290</v>
      </c>
      <c r="I629" s="43">
        <v>1</v>
      </c>
      <c r="J629" s="46" t="s">
        <v>140</v>
      </c>
      <c r="K629" s="30">
        <v>80</v>
      </c>
      <c r="L629" s="109" t="s">
        <v>2481</v>
      </c>
      <c r="M629" s="43"/>
      <c r="N629" s="35"/>
      <c r="O629" s="50"/>
      <c r="P629">
        <v>615</v>
      </c>
    </row>
    <row r="630" spans="1:16" hidden="1">
      <c r="A630" s="29">
        <f>IF(C630="","",SUBTOTAL(103,$C$7:C630))</f>
        <v>8</v>
      </c>
      <c r="B630" s="37" t="s">
        <v>293</v>
      </c>
      <c r="C630" s="31" t="s">
        <v>141</v>
      </c>
      <c r="D630" s="37" t="s">
        <v>154</v>
      </c>
      <c r="E630" s="31" t="s">
        <v>733</v>
      </c>
      <c r="F630" s="30" t="s">
        <v>626</v>
      </c>
      <c r="G630" s="30" t="s">
        <v>229</v>
      </c>
      <c r="H630" s="30" t="s">
        <v>290</v>
      </c>
      <c r="I630" s="43">
        <v>1</v>
      </c>
      <c r="J630" s="46" t="s">
        <v>140</v>
      </c>
      <c r="K630" s="30">
        <v>100</v>
      </c>
      <c r="L630" s="109" t="s">
        <v>2481</v>
      </c>
      <c r="M630" s="43"/>
      <c r="N630" s="35"/>
      <c r="O630" s="50"/>
      <c r="P630">
        <v>616</v>
      </c>
    </row>
    <row r="631" spans="1:16" hidden="1">
      <c r="A631" s="29">
        <f>IF(C631="","",SUBTOTAL(103,$C$7:C631))</f>
        <v>8</v>
      </c>
      <c r="B631" s="37" t="s">
        <v>293</v>
      </c>
      <c r="C631" s="31" t="s">
        <v>141</v>
      </c>
      <c r="D631" s="37" t="s">
        <v>154</v>
      </c>
      <c r="E631" s="31" t="s">
        <v>733</v>
      </c>
      <c r="F631" s="30" t="s">
        <v>627</v>
      </c>
      <c r="G631" s="30" t="s">
        <v>229</v>
      </c>
      <c r="H631" s="30" t="s">
        <v>290</v>
      </c>
      <c r="I631" s="43">
        <v>1</v>
      </c>
      <c r="J631" s="46" t="s">
        <v>140</v>
      </c>
      <c r="K631" s="30">
        <v>80</v>
      </c>
      <c r="L631" s="109" t="s">
        <v>2481</v>
      </c>
      <c r="M631" s="43"/>
      <c r="N631" s="35"/>
      <c r="O631" s="50"/>
      <c r="P631">
        <v>617</v>
      </c>
    </row>
    <row r="632" spans="1:16" hidden="1">
      <c r="A632" s="29">
        <f>IF(C632="","",SUBTOTAL(103,$C$7:C632))</f>
        <v>8</v>
      </c>
      <c r="B632" s="37" t="s">
        <v>293</v>
      </c>
      <c r="C632" s="31" t="s">
        <v>141</v>
      </c>
      <c r="D632" s="37" t="s">
        <v>154</v>
      </c>
      <c r="E632" s="31" t="s">
        <v>733</v>
      </c>
      <c r="F632" s="30" t="s">
        <v>628</v>
      </c>
      <c r="G632" s="30" t="s">
        <v>229</v>
      </c>
      <c r="H632" s="30" t="s">
        <v>290</v>
      </c>
      <c r="I632" s="43">
        <v>1</v>
      </c>
      <c r="J632" s="46" t="s">
        <v>140</v>
      </c>
      <c r="K632" s="30">
        <v>80</v>
      </c>
      <c r="L632" s="109" t="s">
        <v>2481</v>
      </c>
      <c r="M632" s="43"/>
      <c r="N632" s="35"/>
      <c r="O632" s="50"/>
      <c r="P632">
        <v>618</v>
      </c>
    </row>
    <row r="633" spans="1:16" hidden="1">
      <c r="A633" s="29">
        <f>IF(C633="","",SUBTOTAL(103,$C$7:C633))</f>
        <v>8</v>
      </c>
      <c r="B633" s="37" t="s">
        <v>293</v>
      </c>
      <c r="C633" s="31" t="s">
        <v>141</v>
      </c>
      <c r="D633" s="37" t="s">
        <v>155</v>
      </c>
      <c r="E633" s="31" t="s">
        <v>733</v>
      </c>
      <c r="F633" s="30" t="s">
        <v>629</v>
      </c>
      <c r="G633" s="30" t="s">
        <v>163</v>
      </c>
      <c r="H633" s="30" t="s">
        <v>290</v>
      </c>
      <c r="I633" s="43">
        <v>1</v>
      </c>
      <c r="J633" s="46" t="s">
        <v>140</v>
      </c>
      <c r="K633" s="30">
        <v>8</v>
      </c>
      <c r="L633" s="109" t="s">
        <v>2481</v>
      </c>
      <c r="M633" s="43"/>
      <c r="N633" s="35"/>
      <c r="O633" s="50"/>
      <c r="P633">
        <v>619</v>
      </c>
    </row>
    <row r="634" spans="1:16" hidden="1">
      <c r="A634" s="29">
        <f>IF(C634="","",SUBTOTAL(103,$C$7:C634))</f>
        <v>8</v>
      </c>
      <c r="B634" s="37" t="s">
        <v>293</v>
      </c>
      <c r="C634" s="31" t="s">
        <v>141</v>
      </c>
      <c r="D634" s="37" t="s">
        <v>155</v>
      </c>
      <c r="E634" s="31" t="s">
        <v>733</v>
      </c>
      <c r="F634" s="30" t="s">
        <v>630</v>
      </c>
      <c r="G634" s="30" t="s">
        <v>162</v>
      </c>
      <c r="H634" s="30" t="s">
        <v>290</v>
      </c>
      <c r="I634" s="43">
        <v>1</v>
      </c>
      <c r="J634" s="46" t="s">
        <v>140</v>
      </c>
      <c r="K634" s="30">
        <v>35</v>
      </c>
      <c r="L634" s="109" t="s">
        <v>2481</v>
      </c>
      <c r="M634" s="43"/>
      <c r="N634" s="35"/>
      <c r="O634" s="50"/>
      <c r="P634">
        <v>620</v>
      </c>
    </row>
    <row r="635" spans="1:16" hidden="1">
      <c r="A635" s="29">
        <f>IF(C635="","",SUBTOTAL(103,$C$7:C635))</f>
        <v>8</v>
      </c>
      <c r="B635" s="37" t="s">
        <v>293</v>
      </c>
      <c r="C635" s="31" t="s">
        <v>141</v>
      </c>
      <c r="D635" s="37" t="s">
        <v>155</v>
      </c>
      <c r="E635" s="31" t="s">
        <v>733</v>
      </c>
      <c r="F635" s="30" t="s">
        <v>631</v>
      </c>
      <c r="G635" s="30" t="s">
        <v>161</v>
      </c>
      <c r="H635" s="30" t="s">
        <v>290</v>
      </c>
      <c r="I635" s="43">
        <v>1</v>
      </c>
      <c r="J635" s="46" t="s">
        <v>140</v>
      </c>
      <c r="K635" s="30">
        <v>33</v>
      </c>
      <c r="L635" s="109" t="s">
        <v>2481</v>
      </c>
      <c r="M635" s="43"/>
      <c r="N635" s="35"/>
      <c r="O635" s="50"/>
      <c r="P635">
        <v>621</v>
      </c>
    </row>
    <row r="636" spans="1:16" hidden="1">
      <c r="A636" s="29">
        <f>IF(C636="","",SUBTOTAL(103,$C$7:C636))</f>
        <v>8</v>
      </c>
      <c r="B636" s="37" t="s">
        <v>293</v>
      </c>
      <c r="C636" s="31" t="s">
        <v>141</v>
      </c>
      <c r="D636" s="37" t="s">
        <v>155</v>
      </c>
      <c r="E636" s="31" t="s">
        <v>733</v>
      </c>
      <c r="F636" s="30" t="s">
        <v>632</v>
      </c>
      <c r="G636" s="30" t="s">
        <v>230</v>
      </c>
      <c r="H636" s="30" t="s">
        <v>290</v>
      </c>
      <c r="I636" s="43">
        <v>1</v>
      </c>
      <c r="J636" s="46" t="s">
        <v>140</v>
      </c>
      <c r="K636" s="30">
        <v>33</v>
      </c>
      <c r="L636" s="109" t="s">
        <v>2481</v>
      </c>
      <c r="M636" s="43"/>
      <c r="N636" s="35"/>
      <c r="O636" s="50"/>
      <c r="P636">
        <v>622</v>
      </c>
    </row>
    <row r="637" spans="1:16" hidden="1">
      <c r="A637" s="29">
        <f>IF(C637="","",SUBTOTAL(103,$C$7:C637))</f>
        <v>8</v>
      </c>
      <c r="B637" s="37" t="s">
        <v>293</v>
      </c>
      <c r="C637" s="31" t="s">
        <v>141</v>
      </c>
      <c r="D637" s="37" t="s">
        <v>155</v>
      </c>
      <c r="E637" s="31" t="s">
        <v>733</v>
      </c>
      <c r="F637" s="30" t="s">
        <v>633</v>
      </c>
      <c r="G637" s="30" t="s">
        <v>231</v>
      </c>
      <c r="H637" s="30" t="s">
        <v>290</v>
      </c>
      <c r="I637" s="43">
        <v>1</v>
      </c>
      <c r="J637" s="46" t="s">
        <v>140</v>
      </c>
      <c r="K637" s="30">
        <v>33</v>
      </c>
      <c r="L637" s="109" t="s">
        <v>2481</v>
      </c>
      <c r="M637" s="43"/>
      <c r="N637" s="35"/>
      <c r="O637" s="50"/>
      <c r="P637">
        <v>623</v>
      </c>
    </row>
    <row r="638" spans="1:16" hidden="1">
      <c r="A638" s="29">
        <f>IF(C638="","",SUBTOTAL(103,$C$7:C638))</f>
        <v>8</v>
      </c>
      <c r="B638" s="37" t="s">
        <v>293</v>
      </c>
      <c r="C638" s="31" t="s">
        <v>141</v>
      </c>
      <c r="D638" s="37" t="s">
        <v>155</v>
      </c>
      <c r="E638" s="31" t="s">
        <v>733</v>
      </c>
      <c r="F638" s="30" t="s">
        <v>634</v>
      </c>
      <c r="G638" s="30" t="s">
        <v>161</v>
      </c>
      <c r="H638" s="30" t="s">
        <v>2161</v>
      </c>
      <c r="I638" s="43">
        <v>1</v>
      </c>
      <c r="J638" s="46" t="s">
        <v>140</v>
      </c>
      <c r="K638" s="30">
        <v>192</v>
      </c>
      <c r="L638" s="109" t="s">
        <v>2481</v>
      </c>
      <c r="M638" s="43"/>
      <c r="N638" s="35"/>
      <c r="O638" s="50"/>
      <c r="P638">
        <v>624</v>
      </c>
    </row>
    <row r="639" spans="1:16" hidden="1">
      <c r="A639" s="29">
        <f>IF(C639="","",SUBTOTAL(103,$C$7:C639))</f>
        <v>8</v>
      </c>
      <c r="B639" s="37" t="s">
        <v>293</v>
      </c>
      <c r="C639" s="31" t="s">
        <v>141</v>
      </c>
      <c r="D639" s="37" t="s">
        <v>155</v>
      </c>
      <c r="E639" s="31" t="s">
        <v>733</v>
      </c>
      <c r="F639" s="30" t="s">
        <v>635</v>
      </c>
      <c r="G639" s="30" t="s">
        <v>232</v>
      </c>
      <c r="H639" s="30" t="s">
        <v>290</v>
      </c>
      <c r="I639" s="43">
        <v>1</v>
      </c>
      <c r="J639" s="46" t="s">
        <v>140</v>
      </c>
      <c r="K639" s="30">
        <v>164</v>
      </c>
      <c r="L639" s="109" t="s">
        <v>2481</v>
      </c>
      <c r="M639" s="43"/>
      <c r="N639" s="35"/>
      <c r="O639" s="50"/>
      <c r="P639">
        <v>625</v>
      </c>
    </row>
    <row r="640" spans="1:16" hidden="1">
      <c r="A640" s="29">
        <f>IF(C640="","",SUBTOTAL(103,$C$7:C640))</f>
        <v>8</v>
      </c>
      <c r="B640" s="37" t="s">
        <v>293</v>
      </c>
      <c r="C640" s="31" t="s">
        <v>141</v>
      </c>
      <c r="D640" s="37" t="s">
        <v>155</v>
      </c>
      <c r="E640" s="31" t="s">
        <v>733</v>
      </c>
      <c r="F640" s="30" t="s">
        <v>636</v>
      </c>
      <c r="G640" s="30" t="s">
        <v>233</v>
      </c>
      <c r="H640" s="30" t="s">
        <v>290</v>
      </c>
      <c r="I640" s="43">
        <v>1</v>
      </c>
      <c r="J640" s="46" t="s">
        <v>140</v>
      </c>
      <c r="K640" s="30">
        <v>80</v>
      </c>
      <c r="L640" s="109" t="s">
        <v>2481</v>
      </c>
      <c r="M640" s="43"/>
      <c r="N640" s="35"/>
      <c r="O640" s="50"/>
      <c r="P640">
        <v>626</v>
      </c>
    </row>
    <row r="641" spans="1:16" hidden="1">
      <c r="A641" s="29">
        <f>IF(C641="","",SUBTOTAL(103,$C$7:C641))</f>
        <v>8</v>
      </c>
      <c r="B641" s="37" t="s">
        <v>293</v>
      </c>
      <c r="C641" s="31" t="s">
        <v>141</v>
      </c>
      <c r="D641" s="37" t="s">
        <v>155</v>
      </c>
      <c r="E641" s="31" t="s">
        <v>733</v>
      </c>
      <c r="F641" s="30" t="s">
        <v>637</v>
      </c>
      <c r="G641" s="30" t="s">
        <v>234</v>
      </c>
      <c r="H641" s="30" t="s">
        <v>290</v>
      </c>
      <c r="I641" s="43">
        <v>9</v>
      </c>
      <c r="J641" s="46" t="s">
        <v>140</v>
      </c>
      <c r="K641" s="30">
        <v>277</v>
      </c>
      <c r="L641" s="109" t="s">
        <v>2481</v>
      </c>
      <c r="M641" s="43"/>
      <c r="N641" s="35"/>
      <c r="O641" s="50"/>
      <c r="P641">
        <v>627</v>
      </c>
    </row>
    <row r="642" spans="1:16" hidden="1">
      <c r="A642" s="29">
        <f>IF(C642="","",SUBTOTAL(103,$C$7:C642))</f>
        <v>8</v>
      </c>
      <c r="B642" s="37" t="s">
        <v>293</v>
      </c>
      <c r="C642" s="31" t="s">
        <v>141</v>
      </c>
      <c r="D642" s="37" t="s">
        <v>177</v>
      </c>
      <c r="E642" s="31" t="s">
        <v>733</v>
      </c>
      <c r="F642" s="30" t="s">
        <v>638</v>
      </c>
      <c r="G642" s="30" t="s">
        <v>166</v>
      </c>
      <c r="H642" s="30" t="s">
        <v>289</v>
      </c>
      <c r="I642" s="43">
        <v>1</v>
      </c>
      <c r="J642" s="46" t="s">
        <v>140</v>
      </c>
      <c r="K642" s="30">
        <v>75</v>
      </c>
      <c r="L642" s="109" t="s">
        <v>2481</v>
      </c>
      <c r="M642" s="43"/>
      <c r="N642" s="35"/>
      <c r="O642" s="50"/>
      <c r="P642">
        <v>628</v>
      </c>
    </row>
    <row r="643" spans="1:16" hidden="1">
      <c r="A643" s="29">
        <f>IF(C643="","",SUBTOTAL(103,$C$7:C643))</f>
        <v>8</v>
      </c>
      <c r="B643" s="37" t="s">
        <v>293</v>
      </c>
      <c r="C643" s="31" t="s">
        <v>141</v>
      </c>
      <c r="D643" s="37" t="s">
        <v>177</v>
      </c>
      <c r="E643" s="31" t="s">
        <v>733</v>
      </c>
      <c r="F643" s="30" t="s">
        <v>639</v>
      </c>
      <c r="G643" s="30" t="s">
        <v>166</v>
      </c>
      <c r="H643" s="30" t="s">
        <v>290</v>
      </c>
      <c r="I643" s="43">
        <v>3</v>
      </c>
      <c r="J643" s="46" t="s">
        <v>140</v>
      </c>
      <c r="K643" s="30">
        <v>142</v>
      </c>
      <c r="L643" s="109" t="s">
        <v>2481</v>
      </c>
      <c r="M643" s="43"/>
      <c r="N643" s="35"/>
      <c r="O643" s="50"/>
      <c r="P643">
        <v>629</v>
      </c>
    </row>
    <row r="644" spans="1:16" hidden="1">
      <c r="A644" s="29">
        <f>IF(C644="","",SUBTOTAL(103,$C$7:C644))</f>
        <v>8</v>
      </c>
      <c r="B644" s="37" t="s">
        <v>293</v>
      </c>
      <c r="C644" s="31" t="s">
        <v>141</v>
      </c>
      <c r="D644" s="37" t="s">
        <v>41</v>
      </c>
      <c r="E644" s="31" t="s">
        <v>733</v>
      </c>
      <c r="F644" s="30" t="s">
        <v>640</v>
      </c>
      <c r="G644" s="30" t="s">
        <v>235</v>
      </c>
      <c r="H644" s="30" t="s">
        <v>289</v>
      </c>
      <c r="I644" s="43">
        <v>1</v>
      </c>
      <c r="J644" s="46" t="s">
        <v>140</v>
      </c>
      <c r="K644" s="30">
        <v>3</v>
      </c>
      <c r="L644" s="109" t="s">
        <v>2481</v>
      </c>
      <c r="M644" s="43"/>
      <c r="N644" s="35"/>
      <c r="O644" s="50"/>
      <c r="P644">
        <v>630</v>
      </c>
    </row>
    <row r="645" spans="1:16" hidden="1">
      <c r="A645" s="29">
        <f>IF(C645="","",SUBTOTAL(103,$C$7:C645))</f>
        <v>8</v>
      </c>
      <c r="B645" s="37" t="s">
        <v>293</v>
      </c>
      <c r="C645" s="31" t="s">
        <v>141</v>
      </c>
      <c r="D645" s="37" t="s">
        <v>41</v>
      </c>
      <c r="E645" s="31" t="s">
        <v>733</v>
      </c>
      <c r="F645" s="30" t="s">
        <v>641</v>
      </c>
      <c r="G645" s="30" t="s">
        <v>236</v>
      </c>
      <c r="H645" s="30" t="s">
        <v>290</v>
      </c>
      <c r="I645" s="43">
        <v>1</v>
      </c>
      <c r="J645" s="46" t="s">
        <v>140</v>
      </c>
      <c r="K645" s="30">
        <v>12</v>
      </c>
      <c r="L645" s="109" t="s">
        <v>2481</v>
      </c>
      <c r="M645" s="43"/>
      <c r="N645" s="35"/>
      <c r="O645" s="50"/>
      <c r="P645">
        <v>631</v>
      </c>
    </row>
    <row r="646" spans="1:16" hidden="1">
      <c r="A646" s="29">
        <f>IF(C646="","",SUBTOTAL(103,$C$7:C646))</f>
        <v>8</v>
      </c>
      <c r="B646" s="37" t="s">
        <v>293</v>
      </c>
      <c r="C646" s="31" t="s">
        <v>141</v>
      </c>
      <c r="D646" s="37" t="s">
        <v>178</v>
      </c>
      <c r="E646" s="31" t="s">
        <v>733</v>
      </c>
      <c r="F646" s="30" t="s">
        <v>642</v>
      </c>
      <c r="G646" s="30" t="s">
        <v>237</v>
      </c>
      <c r="H646" s="30" t="s">
        <v>290</v>
      </c>
      <c r="I646" s="43">
        <v>1</v>
      </c>
      <c r="J646" s="46" t="s">
        <v>140</v>
      </c>
      <c r="K646" s="30">
        <v>15</v>
      </c>
      <c r="L646" s="109" t="s">
        <v>2481</v>
      </c>
      <c r="M646" s="43"/>
      <c r="N646" s="35"/>
      <c r="O646" s="50"/>
      <c r="P646">
        <v>632</v>
      </c>
    </row>
    <row r="647" spans="1:16" hidden="1">
      <c r="A647" s="29">
        <f>IF(C647="","",SUBTOTAL(103,$C$7:C647))</f>
        <v>8</v>
      </c>
      <c r="B647" s="37" t="s">
        <v>293</v>
      </c>
      <c r="C647" s="31" t="s">
        <v>141</v>
      </c>
      <c r="D647" s="37" t="s">
        <v>178</v>
      </c>
      <c r="E647" s="31" t="s">
        <v>733</v>
      </c>
      <c r="F647" s="30" t="s">
        <v>643</v>
      </c>
      <c r="G647" s="30" t="s">
        <v>238</v>
      </c>
      <c r="H647" s="30" t="s">
        <v>290</v>
      </c>
      <c r="I647" s="43">
        <v>1</v>
      </c>
      <c r="J647" s="46" t="s">
        <v>140</v>
      </c>
      <c r="K647" s="30">
        <v>15</v>
      </c>
      <c r="L647" s="109" t="s">
        <v>2481</v>
      </c>
      <c r="M647" s="43"/>
      <c r="N647" s="35"/>
      <c r="O647" s="50"/>
      <c r="P647">
        <v>633</v>
      </c>
    </row>
    <row r="648" spans="1:16" hidden="1">
      <c r="A648" s="29">
        <f>IF(C648="","",SUBTOTAL(103,$C$7:C648))</f>
        <v>8</v>
      </c>
      <c r="B648" s="37" t="s">
        <v>293</v>
      </c>
      <c r="C648" s="31" t="s">
        <v>141</v>
      </c>
      <c r="D648" s="37" t="s">
        <v>178</v>
      </c>
      <c r="E648" s="31" t="s">
        <v>733</v>
      </c>
      <c r="F648" s="30" t="s">
        <v>644</v>
      </c>
      <c r="G648" s="30" t="s">
        <v>239</v>
      </c>
      <c r="H648" s="30" t="s">
        <v>290</v>
      </c>
      <c r="I648" s="43">
        <v>1</v>
      </c>
      <c r="J648" s="46" t="s">
        <v>140</v>
      </c>
      <c r="K648" s="30">
        <v>15</v>
      </c>
      <c r="L648" s="109" t="s">
        <v>2481</v>
      </c>
      <c r="M648" s="43"/>
      <c r="N648" s="35"/>
      <c r="O648" s="50"/>
      <c r="P648">
        <v>634</v>
      </c>
    </row>
    <row r="649" spans="1:16" hidden="1">
      <c r="A649" s="29">
        <f>IF(C649="","",SUBTOTAL(103,$C$7:C649))</f>
        <v>8</v>
      </c>
      <c r="B649" s="37" t="s">
        <v>293</v>
      </c>
      <c r="C649" s="31" t="s">
        <v>141</v>
      </c>
      <c r="D649" s="37" t="s">
        <v>178</v>
      </c>
      <c r="E649" s="31" t="s">
        <v>733</v>
      </c>
      <c r="F649" s="30" t="s">
        <v>645</v>
      </c>
      <c r="G649" s="30" t="s">
        <v>240</v>
      </c>
      <c r="H649" s="30" t="s">
        <v>290</v>
      </c>
      <c r="I649" s="43">
        <v>1</v>
      </c>
      <c r="J649" s="46" t="s">
        <v>140</v>
      </c>
      <c r="K649" s="30">
        <v>15</v>
      </c>
      <c r="L649" s="109" t="s">
        <v>2481</v>
      </c>
      <c r="M649" s="43"/>
      <c r="N649" s="35"/>
      <c r="O649" s="50"/>
      <c r="P649">
        <v>635</v>
      </c>
    </row>
    <row r="650" spans="1:16" hidden="1">
      <c r="A650" s="29">
        <f>IF(C650="","",SUBTOTAL(103,$C$7:C650))</f>
        <v>8</v>
      </c>
      <c r="B650" s="37" t="s">
        <v>293</v>
      </c>
      <c r="C650" s="31" t="s">
        <v>141</v>
      </c>
      <c r="D650" s="37" t="s">
        <v>178</v>
      </c>
      <c r="E650" s="31" t="s">
        <v>733</v>
      </c>
      <c r="F650" s="30" t="s">
        <v>646</v>
      </c>
      <c r="G650" s="30" t="s">
        <v>241</v>
      </c>
      <c r="H650" s="30" t="s">
        <v>290</v>
      </c>
      <c r="I650" s="43">
        <v>1</v>
      </c>
      <c r="J650" s="46" t="s">
        <v>140</v>
      </c>
      <c r="K650" s="30">
        <v>14</v>
      </c>
      <c r="L650" s="109" t="s">
        <v>2481</v>
      </c>
      <c r="M650" s="43"/>
      <c r="N650" s="35"/>
      <c r="O650" s="50"/>
      <c r="P650">
        <v>636</v>
      </c>
    </row>
    <row r="651" spans="1:16" hidden="1">
      <c r="A651" s="29">
        <f>IF(C651="","",SUBTOTAL(103,$C$7:C651))</f>
        <v>8</v>
      </c>
      <c r="B651" s="37" t="s">
        <v>293</v>
      </c>
      <c r="C651" s="31" t="s">
        <v>141</v>
      </c>
      <c r="D651" s="37" t="s">
        <v>42</v>
      </c>
      <c r="E651" s="31" t="s">
        <v>733</v>
      </c>
      <c r="F651" s="30" t="s">
        <v>647</v>
      </c>
      <c r="G651" s="30" t="s">
        <v>139</v>
      </c>
      <c r="H651" s="30" t="s">
        <v>289</v>
      </c>
      <c r="I651" s="43">
        <v>2</v>
      </c>
      <c r="J651" s="46" t="s">
        <v>140</v>
      </c>
      <c r="K651" s="30">
        <v>1808</v>
      </c>
      <c r="L651" s="109" t="s">
        <v>2481</v>
      </c>
      <c r="M651" s="43"/>
      <c r="N651" s="35"/>
      <c r="O651" s="50"/>
      <c r="P651">
        <v>637</v>
      </c>
    </row>
    <row r="652" spans="1:16" hidden="1">
      <c r="A652" s="29">
        <f>IF(C652="","",SUBTOTAL(103,$C$7:C652))</f>
        <v>8</v>
      </c>
      <c r="B652" s="37" t="s">
        <v>293</v>
      </c>
      <c r="C652" s="31" t="s">
        <v>141</v>
      </c>
      <c r="D652" s="37" t="s">
        <v>179</v>
      </c>
      <c r="E652" s="31" t="s">
        <v>733</v>
      </c>
      <c r="F652" s="30" t="s">
        <v>648</v>
      </c>
      <c r="G652" s="30" t="s">
        <v>242</v>
      </c>
      <c r="H652" s="30" t="s">
        <v>289</v>
      </c>
      <c r="I652" s="43">
        <v>1</v>
      </c>
      <c r="J652" s="46" t="s">
        <v>140</v>
      </c>
      <c r="K652" s="30">
        <v>36</v>
      </c>
      <c r="L652" s="109" t="s">
        <v>2481</v>
      </c>
      <c r="M652" s="43"/>
      <c r="N652" s="35"/>
      <c r="O652" s="50"/>
      <c r="P652">
        <v>638</v>
      </c>
    </row>
    <row r="653" spans="1:16" hidden="1">
      <c r="A653" s="29">
        <f>IF(C653="","",SUBTOTAL(103,$C$7:C653))</f>
        <v>8</v>
      </c>
      <c r="B653" s="37" t="s">
        <v>293</v>
      </c>
      <c r="C653" s="31" t="s">
        <v>141</v>
      </c>
      <c r="D653" s="37" t="s">
        <v>179</v>
      </c>
      <c r="E653" s="31" t="s">
        <v>733</v>
      </c>
      <c r="F653" s="30" t="s">
        <v>649</v>
      </c>
      <c r="G653" s="30" t="s">
        <v>243</v>
      </c>
      <c r="H653" s="30" t="s">
        <v>289</v>
      </c>
      <c r="I653" s="43">
        <v>2</v>
      </c>
      <c r="J653" s="46" t="s">
        <v>140</v>
      </c>
      <c r="K653" s="30">
        <v>86</v>
      </c>
      <c r="L653" s="109" t="s">
        <v>2481</v>
      </c>
      <c r="M653" s="43"/>
      <c r="N653" s="35"/>
      <c r="O653" s="50"/>
      <c r="P653">
        <v>639</v>
      </c>
    </row>
    <row r="654" spans="1:16" hidden="1">
      <c r="A654" s="29">
        <f>IF(C654="","",SUBTOTAL(103,$C$7:C654))</f>
        <v>8</v>
      </c>
      <c r="B654" s="37" t="s">
        <v>293</v>
      </c>
      <c r="C654" s="31" t="s">
        <v>141</v>
      </c>
      <c r="D654" s="37" t="s">
        <v>179</v>
      </c>
      <c r="E654" s="31" t="s">
        <v>733</v>
      </c>
      <c r="F654" s="30" t="s">
        <v>650</v>
      </c>
      <c r="G654" s="30" t="s">
        <v>244</v>
      </c>
      <c r="H654" s="30" t="s">
        <v>289</v>
      </c>
      <c r="I654" s="43">
        <v>2</v>
      </c>
      <c r="J654" s="46" t="s">
        <v>140</v>
      </c>
      <c r="K654" s="30">
        <v>38</v>
      </c>
      <c r="L654" s="109" t="s">
        <v>2481</v>
      </c>
      <c r="M654" s="43"/>
      <c r="N654" s="35"/>
      <c r="O654" s="50"/>
      <c r="P654">
        <v>640</v>
      </c>
    </row>
    <row r="655" spans="1:16" hidden="1">
      <c r="A655" s="29">
        <f>IF(C655="","",SUBTOTAL(103,$C$7:C655))</f>
        <v>8</v>
      </c>
      <c r="B655" s="37" t="s">
        <v>293</v>
      </c>
      <c r="C655" s="31" t="s">
        <v>141</v>
      </c>
      <c r="D655" s="37" t="s">
        <v>179</v>
      </c>
      <c r="E655" s="31" t="s">
        <v>733</v>
      </c>
      <c r="F655" s="30" t="s">
        <v>651</v>
      </c>
      <c r="G655" s="30" t="s">
        <v>245</v>
      </c>
      <c r="H655" s="30" t="s">
        <v>290</v>
      </c>
      <c r="I655" s="43">
        <v>4</v>
      </c>
      <c r="J655" s="46" t="s">
        <v>140</v>
      </c>
      <c r="K655" s="30">
        <v>169</v>
      </c>
      <c r="L655" s="109" t="s">
        <v>2481</v>
      </c>
      <c r="M655" s="43"/>
      <c r="N655" s="35"/>
      <c r="O655" s="50"/>
      <c r="P655">
        <v>641</v>
      </c>
    </row>
    <row r="656" spans="1:16" hidden="1">
      <c r="A656" s="29">
        <f>IF(C656="","",SUBTOTAL(103,$C$7:C656))</f>
        <v>8</v>
      </c>
      <c r="B656" s="37" t="s">
        <v>293</v>
      </c>
      <c r="C656" s="31" t="s">
        <v>141</v>
      </c>
      <c r="D656" s="37" t="s">
        <v>25</v>
      </c>
      <c r="E656" s="31" t="s">
        <v>733</v>
      </c>
      <c r="F656" s="30" t="s">
        <v>652</v>
      </c>
      <c r="G656" s="30" t="s">
        <v>246</v>
      </c>
      <c r="H656" s="30" t="s">
        <v>289</v>
      </c>
      <c r="I656" s="43">
        <v>1</v>
      </c>
      <c r="J656" s="46" t="s">
        <v>140</v>
      </c>
      <c r="K656" s="30">
        <v>200</v>
      </c>
      <c r="L656" s="109" t="s">
        <v>2481</v>
      </c>
      <c r="M656" s="43"/>
      <c r="N656" s="35"/>
      <c r="O656" s="50"/>
      <c r="P656">
        <v>642</v>
      </c>
    </row>
    <row r="657" spans="1:17" hidden="1">
      <c r="A657" s="29">
        <f>IF(C657="","",SUBTOTAL(103,$C$7:C657))</f>
        <v>8</v>
      </c>
      <c r="B657" s="37" t="s">
        <v>293</v>
      </c>
      <c r="C657" s="31" t="s">
        <v>141</v>
      </c>
      <c r="D657" s="37" t="s">
        <v>25</v>
      </c>
      <c r="E657" s="31" t="s">
        <v>733</v>
      </c>
      <c r="F657" s="30" t="s">
        <v>653</v>
      </c>
      <c r="G657" s="30" t="s">
        <v>247</v>
      </c>
      <c r="H657" s="30" t="s">
        <v>289</v>
      </c>
      <c r="I657" s="43">
        <v>1</v>
      </c>
      <c r="J657" s="46" t="s">
        <v>140</v>
      </c>
      <c r="K657" s="30">
        <v>700</v>
      </c>
      <c r="L657" s="109" t="s">
        <v>2481</v>
      </c>
      <c r="M657" s="43"/>
      <c r="N657" s="35"/>
      <c r="O657" s="50"/>
      <c r="P657">
        <v>643</v>
      </c>
    </row>
    <row r="658" spans="1:17" hidden="1">
      <c r="A658" s="29">
        <f>IF(C658="","",SUBTOTAL(103,$C$7:C658))</f>
        <v>8</v>
      </c>
      <c r="B658" s="37" t="s">
        <v>293</v>
      </c>
      <c r="C658" s="31" t="s">
        <v>141</v>
      </c>
      <c r="D658" s="37" t="s">
        <v>25</v>
      </c>
      <c r="E658" s="31" t="s">
        <v>733</v>
      </c>
      <c r="F658" s="30" t="s">
        <v>654</v>
      </c>
      <c r="G658" s="30" t="s">
        <v>248</v>
      </c>
      <c r="H658" s="30" t="s">
        <v>289</v>
      </c>
      <c r="I658" s="43">
        <v>1</v>
      </c>
      <c r="J658" s="46" t="s">
        <v>140</v>
      </c>
      <c r="K658" s="30">
        <v>600</v>
      </c>
      <c r="L658" s="109" t="s">
        <v>2481</v>
      </c>
      <c r="M658" s="43"/>
      <c r="N658" s="35"/>
      <c r="O658" s="50"/>
      <c r="P658">
        <v>644</v>
      </c>
    </row>
    <row r="659" spans="1:17" hidden="1">
      <c r="A659" s="29">
        <f>IF(C659="","",SUBTOTAL(103,$C$7:C659))</f>
        <v>8</v>
      </c>
      <c r="B659" s="37" t="s">
        <v>293</v>
      </c>
      <c r="C659" s="31" t="s">
        <v>141</v>
      </c>
      <c r="D659" s="37" t="s">
        <v>180</v>
      </c>
      <c r="E659" s="31" t="s">
        <v>733</v>
      </c>
      <c r="F659" s="30" t="s">
        <v>655</v>
      </c>
      <c r="G659" s="30" t="s">
        <v>249</v>
      </c>
      <c r="H659" s="30" t="s">
        <v>290</v>
      </c>
      <c r="I659" s="43">
        <v>1</v>
      </c>
      <c r="J659" s="46" t="s">
        <v>140</v>
      </c>
      <c r="K659" s="30">
        <v>7</v>
      </c>
      <c r="L659" s="109" t="s">
        <v>2481</v>
      </c>
      <c r="M659" s="43"/>
      <c r="N659" s="35"/>
      <c r="O659" s="50"/>
      <c r="P659">
        <v>645</v>
      </c>
    </row>
    <row r="660" spans="1:17" hidden="1">
      <c r="A660" s="29">
        <f>IF(C660="","",SUBTOTAL(103,$C$7:C660))</f>
        <v>8</v>
      </c>
      <c r="B660" s="37" t="s">
        <v>293</v>
      </c>
      <c r="C660" s="31" t="s">
        <v>141</v>
      </c>
      <c r="D660" s="37" t="s">
        <v>180</v>
      </c>
      <c r="E660" s="31" t="s">
        <v>733</v>
      </c>
      <c r="F660" s="30" t="s">
        <v>656</v>
      </c>
      <c r="G660" s="30" t="s">
        <v>250</v>
      </c>
      <c r="H660" s="30" t="s">
        <v>290</v>
      </c>
      <c r="I660" s="43">
        <v>1</v>
      </c>
      <c r="J660" s="46" t="s">
        <v>140</v>
      </c>
      <c r="K660" s="30">
        <v>25</v>
      </c>
      <c r="L660" s="109" t="s">
        <v>2481</v>
      </c>
      <c r="M660" s="43"/>
      <c r="N660" s="35"/>
      <c r="O660" s="50"/>
      <c r="P660">
        <v>646</v>
      </c>
    </row>
    <row r="661" spans="1:17" hidden="1">
      <c r="A661" s="29">
        <f>IF(C661="","",SUBTOTAL(103,$C$7:C661))</f>
        <v>8</v>
      </c>
      <c r="B661" s="37" t="s">
        <v>293</v>
      </c>
      <c r="C661" s="31" t="s">
        <v>141</v>
      </c>
      <c r="D661" s="37" t="s">
        <v>180</v>
      </c>
      <c r="E661" s="31" t="s">
        <v>733</v>
      </c>
      <c r="F661" s="30" t="s">
        <v>657</v>
      </c>
      <c r="G661" s="30" t="s">
        <v>251</v>
      </c>
      <c r="H661" s="30" t="s">
        <v>290</v>
      </c>
      <c r="I661" s="43">
        <v>1</v>
      </c>
      <c r="J661" s="46" t="s">
        <v>140</v>
      </c>
      <c r="K661" s="30">
        <v>14</v>
      </c>
      <c r="L661" s="109" t="s">
        <v>2481</v>
      </c>
      <c r="M661" s="43"/>
      <c r="N661" s="35"/>
      <c r="O661" s="50"/>
      <c r="P661">
        <v>647</v>
      </c>
    </row>
    <row r="662" spans="1:17" hidden="1">
      <c r="A662" s="29">
        <f>IF(C662="","",SUBTOTAL(103,$C$7:C662))</f>
        <v>8</v>
      </c>
      <c r="B662" s="37" t="s">
        <v>293</v>
      </c>
      <c r="C662" s="31" t="s">
        <v>141</v>
      </c>
      <c r="D662" s="37" t="s">
        <v>180</v>
      </c>
      <c r="E662" s="31" t="s">
        <v>733</v>
      </c>
      <c r="F662" s="30" t="s">
        <v>658</v>
      </c>
      <c r="G662" s="30" t="s">
        <v>252</v>
      </c>
      <c r="H662" s="30" t="s">
        <v>290</v>
      </c>
      <c r="I662" s="43">
        <v>1</v>
      </c>
      <c r="J662" s="46" t="s">
        <v>140</v>
      </c>
      <c r="K662" s="30">
        <v>86</v>
      </c>
      <c r="L662" s="109" t="s">
        <v>2481</v>
      </c>
      <c r="M662" s="43"/>
      <c r="N662" s="35"/>
      <c r="O662" s="50"/>
      <c r="P662">
        <v>648</v>
      </c>
    </row>
    <row r="663" spans="1:17" hidden="1">
      <c r="A663" s="29">
        <f>IF(C663="","",SUBTOTAL(103,$C$7:C663))</f>
        <v>8</v>
      </c>
      <c r="B663" s="37" t="s">
        <v>293</v>
      </c>
      <c r="C663" s="31" t="s">
        <v>141</v>
      </c>
      <c r="D663" s="37" t="s">
        <v>180</v>
      </c>
      <c r="E663" s="31" t="s">
        <v>733</v>
      </c>
      <c r="F663" s="30" t="s">
        <v>655</v>
      </c>
      <c r="G663" s="30" t="s">
        <v>249</v>
      </c>
      <c r="H663" s="30" t="s">
        <v>290</v>
      </c>
      <c r="I663" s="43">
        <v>1</v>
      </c>
      <c r="J663" s="46" t="s">
        <v>140</v>
      </c>
      <c r="K663" s="30">
        <v>6</v>
      </c>
      <c r="L663" s="109" t="s">
        <v>2481</v>
      </c>
      <c r="M663" s="43"/>
      <c r="N663" s="35"/>
      <c r="O663" s="50"/>
      <c r="P663">
        <v>649</v>
      </c>
    </row>
    <row r="664" spans="1:17" hidden="1">
      <c r="A664" s="29">
        <f>IF(C664="","",SUBTOTAL(103,$C$7:C664))</f>
        <v>8</v>
      </c>
      <c r="B664" s="37" t="s">
        <v>293</v>
      </c>
      <c r="C664" s="31" t="s">
        <v>141</v>
      </c>
      <c r="D664" s="37" t="s">
        <v>180</v>
      </c>
      <c r="E664" s="31" t="s">
        <v>733</v>
      </c>
      <c r="F664" s="30" t="s">
        <v>659</v>
      </c>
      <c r="G664" s="30" t="s">
        <v>253</v>
      </c>
      <c r="H664" s="30" t="s">
        <v>290</v>
      </c>
      <c r="I664" s="43">
        <v>1</v>
      </c>
      <c r="J664" s="46" t="s">
        <v>140</v>
      </c>
      <c r="K664" s="30">
        <v>8</v>
      </c>
      <c r="L664" s="109" t="s">
        <v>2481</v>
      </c>
      <c r="M664" s="43"/>
      <c r="N664" s="35"/>
      <c r="O664" s="50"/>
      <c r="P664">
        <v>650</v>
      </c>
    </row>
    <row r="665" spans="1:17" hidden="1">
      <c r="A665" s="29">
        <f>IF(C665="","",SUBTOTAL(103,$C$7:C665))</f>
        <v>8</v>
      </c>
      <c r="B665" s="37" t="s">
        <v>293</v>
      </c>
      <c r="C665" s="31" t="s">
        <v>141</v>
      </c>
      <c r="D665" s="37" t="s">
        <v>180</v>
      </c>
      <c r="E665" s="31" t="s">
        <v>733</v>
      </c>
      <c r="F665" s="30" t="s">
        <v>656</v>
      </c>
      <c r="G665" s="30" t="s">
        <v>254</v>
      </c>
      <c r="H665" s="30" t="s">
        <v>290</v>
      </c>
      <c r="I665" s="43">
        <v>2</v>
      </c>
      <c r="J665" s="46" t="s">
        <v>140</v>
      </c>
      <c r="K665" s="30">
        <v>78</v>
      </c>
      <c r="L665" s="109" t="s">
        <v>2481</v>
      </c>
      <c r="M665" s="43"/>
      <c r="N665" s="35"/>
      <c r="O665" s="50"/>
      <c r="P665">
        <v>651</v>
      </c>
    </row>
    <row r="666" spans="1:17" hidden="1">
      <c r="A666" s="29">
        <f>IF(C666="","",SUBTOTAL(103,$C$7:C666))</f>
        <v>8</v>
      </c>
      <c r="B666" s="37" t="s">
        <v>293</v>
      </c>
      <c r="C666" s="31" t="s">
        <v>141</v>
      </c>
      <c r="D666" s="37" t="s">
        <v>180</v>
      </c>
      <c r="E666" s="31" t="s">
        <v>733</v>
      </c>
      <c r="F666" s="30" t="s">
        <v>657</v>
      </c>
      <c r="G666" s="30" t="s">
        <v>251</v>
      </c>
      <c r="H666" s="30" t="s">
        <v>290</v>
      </c>
      <c r="I666" s="43">
        <v>1</v>
      </c>
      <c r="J666" s="46" t="s">
        <v>140</v>
      </c>
      <c r="K666" s="30">
        <v>30</v>
      </c>
      <c r="L666" s="109" t="s">
        <v>2481</v>
      </c>
      <c r="M666" s="43"/>
      <c r="N666" s="35"/>
      <c r="O666" s="50"/>
      <c r="P666">
        <v>652</v>
      </c>
    </row>
    <row r="667" spans="1:17" hidden="1">
      <c r="A667" s="29">
        <f>IF(C667="","",SUBTOTAL(103,$C$7:C667))</f>
        <v>8</v>
      </c>
      <c r="B667" s="37" t="s">
        <v>293</v>
      </c>
      <c r="C667" s="31" t="s">
        <v>141</v>
      </c>
      <c r="D667" s="37" t="s">
        <v>180</v>
      </c>
      <c r="E667" s="31" t="s">
        <v>733</v>
      </c>
      <c r="F667" s="30" t="s">
        <v>658</v>
      </c>
      <c r="G667" s="30" t="s">
        <v>252</v>
      </c>
      <c r="H667" s="30" t="s">
        <v>290</v>
      </c>
      <c r="I667" s="43">
        <v>1</v>
      </c>
      <c r="J667" s="46" t="s">
        <v>140</v>
      </c>
      <c r="K667" s="30">
        <v>27</v>
      </c>
      <c r="L667" s="109" t="s">
        <v>2481</v>
      </c>
      <c r="M667" s="43"/>
      <c r="N667" s="35"/>
      <c r="O667" s="50"/>
      <c r="P667">
        <v>653</v>
      </c>
    </row>
    <row r="668" spans="1:17" hidden="1">
      <c r="A668" s="29">
        <f>IF(C668="","",SUBTOTAL(103,$C$7:C668))</f>
        <v>8</v>
      </c>
      <c r="B668" s="37" t="s">
        <v>293</v>
      </c>
      <c r="C668" s="31" t="s">
        <v>141</v>
      </c>
      <c r="D668" s="37" t="s">
        <v>180</v>
      </c>
      <c r="E668" s="31" t="s">
        <v>733</v>
      </c>
      <c r="F668" s="30" t="s">
        <v>660</v>
      </c>
      <c r="G668" s="30" t="s">
        <v>255</v>
      </c>
      <c r="H668" s="30" t="s">
        <v>289</v>
      </c>
      <c r="I668" s="43">
        <v>1</v>
      </c>
      <c r="J668" s="46" t="s">
        <v>140</v>
      </c>
      <c r="K668" s="30">
        <v>30</v>
      </c>
      <c r="L668" s="109" t="s">
        <v>2481</v>
      </c>
      <c r="M668" s="43"/>
      <c r="N668" s="35"/>
      <c r="O668" s="50"/>
      <c r="P668">
        <v>654</v>
      </c>
    </row>
    <row r="669" spans="1:17" hidden="1">
      <c r="A669" s="29">
        <f>IF(C669="","",SUBTOTAL(103,$C$7:C669))</f>
        <v>8</v>
      </c>
      <c r="B669" s="37" t="s">
        <v>293</v>
      </c>
      <c r="C669" s="31" t="s">
        <v>141</v>
      </c>
      <c r="D669" s="37" t="s">
        <v>180</v>
      </c>
      <c r="E669" s="31" t="s">
        <v>733</v>
      </c>
      <c r="F669" s="30" t="s">
        <v>661</v>
      </c>
      <c r="G669" s="30" t="s">
        <v>256</v>
      </c>
      <c r="H669" s="30" t="s">
        <v>289</v>
      </c>
      <c r="I669" s="43">
        <v>1</v>
      </c>
      <c r="J669" s="46" t="s">
        <v>140</v>
      </c>
      <c r="K669" s="30">
        <v>35</v>
      </c>
      <c r="L669" s="109" t="s">
        <v>2481</v>
      </c>
      <c r="M669" s="43"/>
      <c r="N669" s="35"/>
      <c r="O669" s="50"/>
      <c r="P669">
        <v>655</v>
      </c>
    </row>
    <row r="670" spans="1:17" hidden="1">
      <c r="A670" s="29">
        <f>IF(C670="","",SUBTOTAL(103,$C$7:C670))</f>
        <v>8</v>
      </c>
      <c r="B670" s="37" t="s">
        <v>293</v>
      </c>
      <c r="C670" s="31" t="s">
        <v>141</v>
      </c>
      <c r="D670" s="37" t="s">
        <v>4</v>
      </c>
      <c r="E670" s="31" t="s">
        <v>733</v>
      </c>
      <c r="F670" s="30" t="s">
        <v>665</v>
      </c>
      <c r="G670" s="30" t="s">
        <v>257</v>
      </c>
      <c r="H670" s="30" t="s">
        <v>289</v>
      </c>
      <c r="I670" s="43">
        <v>1</v>
      </c>
      <c r="J670" s="46" t="s">
        <v>140</v>
      </c>
      <c r="K670" s="30">
        <v>202</v>
      </c>
      <c r="L670" s="109" t="s">
        <v>2479</v>
      </c>
      <c r="M670" s="43"/>
      <c r="N670" s="35"/>
      <c r="O670" s="50"/>
      <c r="P670">
        <v>658</v>
      </c>
      <c r="Q670" t="s">
        <v>2457</v>
      </c>
    </row>
    <row r="671" spans="1:17" hidden="1">
      <c r="A671" s="29">
        <f>IF(C671="","",SUBTOTAL(103,$C$7:C671))</f>
        <v>8</v>
      </c>
      <c r="B671" s="37" t="s">
        <v>293</v>
      </c>
      <c r="C671" s="31" t="s">
        <v>141</v>
      </c>
      <c r="D671" s="37" t="s">
        <v>4</v>
      </c>
      <c r="E671" s="31" t="s">
        <v>733</v>
      </c>
      <c r="F671" s="30" t="s">
        <v>666</v>
      </c>
      <c r="G671" s="30" t="s">
        <v>258</v>
      </c>
      <c r="H671" s="30" t="s">
        <v>289</v>
      </c>
      <c r="I671" s="43">
        <v>2</v>
      </c>
      <c r="J671" s="46" t="s">
        <v>140</v>
      </c>
      <c r="K671" s="30">
        <v>395</v>
      </c>
      <c r="L671" s="109" t="s">
        <v>2479</v>
      </c>
      <c r="M671" s="43"/>
      <c r="N671" s="35"/>
      <c r="O671" s="50"/>
      <c r="P671">
        <v>659</v>
      </c>
    </row>
    <row r="672" spans="1:17" hidden="1">
      <c r="A672" s="29">
        <f>IF(C672="","",SUBTOTAL(103,$C$7:C672))</f>
        <v>8</v>
      </c>
      <c r="B672" s="37" t="s">
        <v>293</v>
      </c>
      <c r="C672" s="31" t="s">
        <v>141</v>
      </c>
      <c r="D672" s="37" t="s">
        <v>4</v>
      </c>
      <c r="E672" s="31" t="s">
        <v>733</v>
      </c>
      <c r="F672" s="30" t="s">
        <v>667</v>
      </c>
      <c r="G672" s="30" t="s">
        <v>259</v>
      </c>
      <c r="H672" s="30" t="s">
        <v>289</v>
      </c>
      <c r="I672" s="43">
        <v>2</v>
      </c>
      <c r="J672" s="46" t="s">
        <v>140</v>
      </c>
      <c r="K672" s="30">
        <v>408</v>
      </c>
      <c r="L672" s="109" t="s">
        <v>2479</v>
      </c>
      <c r="M672" s="43"/>
      <c r="N672" s="35"/>
      <c r="O672" s="50"/>
      <c r="P672">
        <v>660</v>
      </c>
    </row>
    <row r="673" spans="1:16" hidden="1">
      <c r="A673" s="29">
        <f>IF(C673="","",SUBTOTAL(103,$C$7:C673))</f>
        <v>8</v>
      </c>
      <c r="B673" s="37" t="s">
        <v>293</v>
      </c>
      <c r="C673" s="31" t="s">
        <v>141</v>
      </c>
      <c r="D673" s="37" t="s">
        <v>4</v>
      </c>
      <c r="E673" s="31" t="s">
        <v>733</v>
      </c>
      <c r="F673" s="30" t="s">
        <v>668</v>
      </c>
      <c r="G673" s="30" t="s">
        <v>260</v>
      </c>
      <c r="H673" s="30" t="s">
        <v>289</v>
      </c>
      <c r="I673" s="43">
        <v>1</v>
      </c>
      <c r="J673" s="46" t="s">
        <v>140</v>
      </c>
      <c r="K673" s="30">
        <v>70</v>
      </c>
      <c r="L673" s="109" t="s">
        <v>2479</v>
      </c>
      <c r="M673" s="43"/>
      <c r="N673" s="35"/>
      <c r="O673" s="50"/>
      <c r="P673">
        <v>661</v>
      </c>
    </row>
    <row r="674" spans="1:16" hidden="1">
      <c r="A674" s="29">
        <f>IF(C674="","",SUBTOTAL(103,$C$7:C674))</f>
        <v>8</v>
      </c>
      <c r="B674" s="37" t="s">
        <v>293</v>
      </c>
      <c r="C674" s="31" t="s">
        <v>141</v>
      </c>
      <c r="D674" s="37" t="s">
        <v>4</v>
      </c>
      <c r="E674" s="31" t="s">
        <v>733</v>
      </c>
      <c r="F674" s="30" t="s">
        <v>669</v>
      </c>
      <c r="G674" s="30" t="s">
        <v>261</v>
      </c>
      <c r="H674" s="30" t="s">
        <v>289</v>
      </c>
      <c r="I674" s="43">
        <v>3</v>
      </c>
      <c r="J674" s="46" t="s">
        <v>140</v>
      </c>
      <c r="K674" s="30">
        <v>544</v>
      </c>
      <c r="L674" s="109" t="s">
        <v>2479</v>
      </c>
      <c r="M674" s="43"/>
      <c r="N674" s="35"/>
      <c r="O674" s="50"/>
      <c r="P674">
        <v>662</v>
      </c>
    </row>
    <row r="675" spans="1:16" hidden="1">
      <c r="A675" s="29">
        <f>IF(C675="","",SUBTOTAL(103,$C$7:C675))</f>
        <v>8</v>
      </c>
      <c r="B675" s="37" t="s">
        <v>293</v>
      </c>
      <c r="C675" s="31" t="s">
        <v>141</v>
      </c>
      <c r="D675" s="37" t="s">
        <v>4</v>
      </c>
      <c r="E675" s="31" t="s">
        <v>733</v>
      </c>
      <c r="F675" s="30" t="s">
        <v>670</v>
      </c>
      <c r="G675" s="30" t="s">
        <v>262</v>
      </c>
      <c r="H675" s="30" t="s">
        <v>289</v>
      </c>
      <c r="I675" s="43">
        <v>1</v>
      </c>
      <c r="J675" s="46" t="s">
        <v>140</v>
      </c>
      <c r="K675" s="30">
        <v>300</v>
      </c>
      <c r="L675" s="109" t="s">
        <v>2479</v>
      </c>
      <c r="M675" s="43"/>
      <c r="N675" s="35"/>
      <c r="O675" s="50"/>
      <c r="P675">
        <v>663</v>
      </c>
    </row>
    <row r="676" spans="1:16" hidden="1">
      <c r="A676" s="29">
        <f>IF(C676="","",SUBTOTAL(103,$C$7:C676))</f>
        <v>8</v>
      </c>
      <c r="B676" s="37" t="s">
        <v>293</v>
      </c>
      <c r="C676" s="31" t="s">
        <v>141</v>
      </c>
      <c r="D676" s="37" t="s">
        <v>4</v>
      </c>
      <c r="E676" s="31" t="s">
        <v>733</v>
      </c>
      <c r="F676" s="30" t="s">
        <v>671</v>
      </c>
      <c r="G676" s="30" t="s">
        <v>263</v>
      </c>
      <c r="H676" s="30" t="s">
        <v>290</v>
      </c>
      <c r="I676" s="43">
        <v>1</v>
      </c>
      <c r="J676" s="46" t="s">
        <v>140</v>
      </c>
      <c r="K676" s="30">
        <v>300</v>
      </c>
      <c r="L676" s="109" t="s">
        <v>2479</v>
      </c>
      <c r="M676" s="43"/>
      <c r="N676" s="35"/>
      <c r="O676" s="50"/>
      <c r="P676">
        <v>664</v>
      </c>
    </row>
    <row r="677" spans="1:16" hidden="1">
      <c r="A677" s="29">
        <f>IF(C677="","",SUBTOTAL(103,$C$7:C677))</f>
        <v>8</v>
      </c>
      <c r="B677" s="37" t="s">
        <v>293</v>
      </c>
      <c r="C677" s="31" t="s">
        <v>141</v>
      </c>
      <c r="D677" s="37" t="s">
        <v>4</v>
      </c>
      <c r="E677" s="31" t="s">
        <v>733</v>
      </c>
      <c r="F677" s="30" t="s">
        <v>672</v>
      </c>
      <c r="G677" s="30" t="s">
        <v>264</v>
      </c>
      <c r="H677" s="30" t="s">
        <v>291</v>
      </c>
      <c r="I677" s="43">
        <v>1</v>
      </c>
      <c r="J677" s="46" t="s">
        <v>140</v>
      </c>
      <c r="K677" s="30">
        <v>63</v>
      </c>
      <c r="L677" s="109" t="s">
        <v>2479</v>
      </c>
      <c r="M677" s="43"/>
      <c r="N677" s="35"/>
      <c r="O677" s="50"/>
      <c r="P677">
        <v>665</v>
      </c>
    </row>
    <row r="678" spans="1:16" hidden="1">
      <c r="A678" s="29">
        <f>IF(C678="","",SUBTOTAL(103,$C$7:C678))</f>
        <v>8</v>
      </c>
      <c r="B678" s="37" t="s">
        <v>293</v>
      </c>
      <c r="C678" s="31" t="s">
        <v>141</v>
      </c>
      <c r="D678" s="37" t="s">
        <v>4</v>
      </c>
      <c r="E678" s="31" t="s">
        <v>733</v>
      </c>
      <c r="F678" s="30" t="s">
        <v>673</v>
      </c>
      <c r="G678" s="30" t="s">
        <v>264</v>
      </c>
      <c r="H678" s="30" t="s">
        <v>291</v>
      </c>
      <c r="I678" s="43">
        <v>1</v>
      </c>
      <c r="J678" s="46" t="s">
        <v>140</v>
      </c>
      <c r="K678" s="30">
        <v>75</v>
      </c>
      <c r="L678" s="109" t="s">
        <v>2479</v>
      </c>
      <c r="M678" s="43"/>
      <c r="N678" s="35"/>
      <c r="O678" s="50"/>
      <c r="P678">
        <v>666</v>
      </c>
    </row>
    <row r="679" spans="1:16" hidden="1">
      <c r="A679" s="29">
        <f>IF(C679="","",SUBTOTAL(103,$C$7:C679))</f>
        <v>8</v>
      </c>
      <c r="B679" s="37" t="s">
        <v>293</v>
      </c>
      <c r="C679" s="31" t="s">
        <v>141</v>
      </c>
      <c r="D679" s="37" t="s">
        <v>4</v>
      </c>
      <c r="E679" s="31" t="s">
        <v>733</v>
      </c>
      <c r="F679" s="30" t="s">
        <v>674</v>
      </c>
      <c r="G679" s="30" t="s">
        <v>264</v>
      </c>
      <c r="H679" s="30" t="s">
        <v>291</v>
      </c>
      <c r="I679" s="43">
        <v>1</v>
      </c>
      <c r="J679" s="46" t="s">
        <v>140</v>
      </c>
      <c r="K679" s="30">
        <v>42</v>
      </c>
      <c r="L679" s="109" t="s">
        <v>2479</v>
      </c>
      <c r="M679" s="43"/>
      <c r="N679" s="35"/>
      <c r="O679" s="50"/>
      <c r="P679">
        <v>667</v>
      </c>
    </row>
    <row r="680" spans="1:16" hidden="1">
      <c r="A680" s="29">
        <f>IF(C680="","",SUBTOTAL(103,$C$7:C680))</f>
        <v>8</v>
      </c>
      <c r="B680" s="37" t="s">
        <v>293</v>
      </c>
      <c r="C680" s="31" t="s">
        <v>141</v>
      </c>
      <c r="D680" s="37" t="s">
        <v>4</v>
      </c>
      <c r="E680" s="31" t="s">
        <v>733</v>
      </c>
      <c r="F680" s="30" t="s">
        <v>675</v>
      </c>
      <c r="G680" s="30" t="s">
        <v>264</v>
      </c>
      <c r="H680" s="30" t="s">
        <v>291</v>
      </c>
      <c r="I680" s="43">
        <v>1</v>
      </c>
      <c r="J680" s="46" t="s">
        <v>140</v>
      </c>
      <c r="K680" s="30">
        <v>13</v>
      </c>
      <c r="L680" s="109" t="s">
        <v>2479</v>
      </c>
      <c r="M680" s="43"/>
      <c r="N680" s="35"/>
      <c r="O680" s="50"/>
      <c r="P680">
        <v>668</v>
      </c>
    </row>
    <row r="681" spans="1:16" hidden="1">
      <c r="A681" s="29">
        <f>IF(C681="","",SUBTOTAL(103,$C$7:C681))</f>
        <v>8</v>
      </c>
      <c r="B681" s="37" t="s">
        <v>293</v>
      </c>
      <c r="C681" s="31" t="s">
        <v>141</v>
      </c>
      <c r="D681" s="37" t="s">
        <v>4</v>
      </c>
      <c r="E681" s="31" t="s">
        <v>733</v>
      </c>
      <c r="F681" s="30" t="s">
        <v>676</v>
      </c>
      <c r="G681" s="30" t="s">
        <v>264</v>
      </c>
      <c r="H681" s="30" t="s">
        <v>291</v>
      </c>
      <c r="I681" s="43">
        <v>1</v>
      </c>
      <c r="J681" s="46" t="s">
        <v>140</v>
      </c>
      <c r="K681" s="30">
        <v>15</v>
      </c>
      <c r="L681" s="109" t="s">
        <v>2479</v>
      </c>
      <c r="M681" s="43"/>
      <c r="N681" s="35"/>
      <c r="O681" s="50"/>
      <c r="P681">
        <v>669</v>
      </c>
    </row>
    <row r="682" spans="1:16" hidden="1">
      <c r="A682" s="29">
        <f>IF(C682="","",SUBTOTAL(103,$C$7:C682))</f>
        <v>8</v>
      </c>
      <c r="B682" s="37" t="s">
        <v>293</v>
      </c>
      <c r="C682" s="31" t="s">
        <v>141</v>
      </c>
      <c r="D682" s="37" t="s">
        <v>4</v>
      </c>
      <c r="E682" s="31" t="s">
        <v>733</v>
      </c>
      <c r="F682" s="30" t="s">
        <v>677</v>
      </c>
      <c r="G682" s="30" t="s">
        <v>264</v>
      </c>
      <c r="H682" s="30" t="s">
        <v>291</v>
      </c>
      <c r="I682" s="43">
        <v>1</v>
      </c>
      <c r="J682" s="46" t="s">
        <v>140</v>
      </c>
      <c r="K682" s="30">
        <v>30</v>
      </c>
      <c r="L682" s="109" t="s">
        <v>2479</v>
      </c>
      <c r="M682" s="43"/>
      <c r="N682" s="35"/>
      <c r="O682" s="50"/>
      <c r="P682">
        <v>670</v>
      </c>
    </row>
    <row r="683" spans="1:16" hidden="1">
      <c r="A683" s="29">
        <f>IF(C683="","",SUBTOTAL(103,$C$7:C683))</f>
        <v>8</v>
      </c>
      <c r="B683" s="37" t="s">
        <v>293</v>
      </c>
      <c r="C683" s="31" t="s">
        <v>141</v>
      </c>
      <c r="D683" s="37" t="s">
        <v>4</v>
      </c>
      <c r="E683" s="31" t="s">
        <v>733</v>
      </c>
      <c r="F683" s="30" t="s">
        <v>678</v>
      </c>
      <c r="G683" s="30" t="s">
        <v>264</v>
      </c>
      <c r="H683" s="30" t="s">
        <v>291</v>
      </c>
      <c r="I683" s="43">
        <v>1</v>
      </c>
      <c r="J683" s="46" t="s">
        <v>140</v>
      </c>
      <c r="K683" s="30">
        <v>5</v>
      </c>
      <c r="L683" s="109" t="s">
        <v>2479</v>
      </c>
      <c r="M683" s="43"/>
      <c r="N683" s="35"/>
      <c r="O683" s="50"/>
      <c r="P683">
        <v>671</v>
      </c>
    </row>
    <row r="684" spans="1:16" hidden="1">
      <c r="A684" s="29">
        <f>IF(C684="","",SUBTOTAL(103,$C$7:C684))</f>
        <v>8</v>
      </c>
      <c r="B684" s="37" t="s">
        <v>293</v>
      </c>
      <c r="C684" s="31" t="s">
        <v>141</v>
      </c>
      <c r="D684" s="37" t="s">
        <v>4</v>
      </c>
      <c r="E684" s="31" t="s">
        <v>733</v>
      </c>
      <c r="F684" s="30" t="s">
        <v>679</v>
      </c>
      <c r="G684" s="30" t="s">
        <v>264</v>
      </c>
      <c r="H684" s="30" t="s">
        <v>291</v>
      </c>
      <c r="I684" s="43">
        <v>1</v>
      </c>
      <c r="J684" s="46" t="s">
        <v>140</v>
      </c>
      <c r="K684" s="30">
        <v>9</v>
      </c>
      <c r="L684" s="109" t="s">
        <v>2479</v>
      </c>
      <c r="M684" s="43"/>
      <c r="N684" s="35"/>
      <c r="O684" s="50"/>
      <c r="P684">
        <v>672</v>
      </c>
    </row>
    <row r="685" spans="1:16" hidden="1">
      <c r="A685" s="29">
        <f>IF(C685="","",SUBTOTAL(103,$C$7:C685))</f>
        <v>8</v>
      </c>
      <c r="B685" s="37" t="s">
        <v>293</v>
      </c>
      <c r="C685" s="31" t="s">
        <v>141</v>
      </c>
      <c r="D685" s="37" t="s">
        <v>4</v>
      </c>
      <c r="E685" s="31" t="s">
        <v>733</v>
      </c>
      <c r="F685" s="30" t="s">
        <v>680</v>
      </c>
      <c r="G685" s="30" t="s">
        <v>264</v>
      </c>
      <c r="H685" s="30" t="s">
        <v>291</v>
      </c>
      <c r="I685" s="43">
        <v>1</v>
      </c>
      <c r="J685" s="46" t="s">
        <v>140</v>
      </c>
      <c r="K685" s="30">
        <v>21</v>
      </c>
      <c r="L685" s="109" t="s">
        <v>2479</v>
      </c>
      <c r="M685" s="43"/>
      <c r="N685" s="35"/>
      <c r="O685" s="50"/>
      <c r="P685">
        <v>673</v>
      </c>
    </row>
    <row r="686" spans="1:16" hidden="1">
      <c r="A686" s="29">
        <f>IF(C686="","",SUBTOTAL(103,$C$7:C686))</f>
        <v>8</v>
      </c>
      <c r="B686" s="37" t="s">
        <v>293</v>
      </c>
      <c r="C686" s="31" t="s">
        <v>141</v>
      </c>
      <c r="D686" s="37" t="s">
        <v>4</v>
      </c>
      <c r="E686" s="31" t="s">
        <v>733</v>
      </c>
      <c r="F686" s="30" t="s">
        <v>681</v>
      </c>
      <c r="G686" s="30" t="s">
        <v>264</v>
      </c>
      <c r="H686" s="30" t="s">
        <v>291</v>
      </c>
      <c r="I686" s="43">
        <v>2</v>
      </c>
      <c r="J686" s="46" t="s">
        <v>140</v>
      </c>
      <c r="K686" s="30">
        <v>31</v>
      </c>
      <c r="L686" s="109" t="s">
        <v>2479</v>
      </c>
      <c r="M686" s="43"/>
      <c r="N686" s="35"/>
      <c r="O686" s="50"/>
      <c r="P686">
        <v>674</v>
      </c>
    </row>
    <row r="687" spans="1:16" hidden="1">
      <c r="A687" s="29">
        <f>IF(C687="","",SUBTOTAL(103,$C$7:C687))</f>
        <v>8</v>
      </c>
      <c r="B687" s="37" t="s">
        <v>293</v>
      </c>
      <c r="C687" s="31" t="s">
        <v>141</v>
      </c>
      <c r="D687" s="37" t="s">
        <v>4</v>
      </c>
      <c r="E687" s="31" t="s">
        <v>733</v>
      </c>
      <c r="F687" s="30" t="s">
        <v>682</v>
      </c>
      <c r="G687" s="30" t="s">
        <v>264</v>
      </c>
      <c r="H687" s="30" t="s">
        <v>291</v>
      </c>
      <c r="I687" s="43">
        <v>1</v>
      </c>
      <c r="J687" s="46" t="s">
        <v>140</v>
      </c>
      <c r="K687" s="30">
        <v>6</v>
      </c>
      <c r="L687" s="109" t="s">
        <v>2479</v>
      </c>
      <c r="M687" s="43"/>
      <c r="N687" s="35"/>
      <c r="O687" s="50"/>
      <c r="P687">
        <v>675</v>
      </c>
    </row>
    <row r="688" spans="1:16" hidden="1">
      <c r="A688" s="29">
        <f>IF(C688="","",SUBTOTAL(103,$C$7:C688))</f>
        <v>8</v>
      </c>
      <c r="B688" s="37" t="s">
        <v>293</v>
      </c>
      <c r="C688" s="31" t="s">
        <v>141</v>
      </c>
      <c r="D688" s="37" t="s">
        <v>4</v>
      </c>
      <c r="E688" s="31" t="s">
        <v>733</v>
      </c>
      <c r="F688" s="30" t="s">
        <v>683</v>
      </c>
      <c r="G688" s="30" t="s">
        <v>264</v>
      </c>
      <c r="H688" s="30" t="s">
        <v>291</v>
      </c>
      <c r="I688" s="43">
        <v>1</v>
      </c>
      <c r="J688" s="46" t="s">
        <v>140</v>
      </c>
      <c r="K688" s="30">
        <v>3</v>
      </c>
      <c r="L688" s="109" t="s">
        <v>2479</v>
      </c>
      <c r="M688" s="43"/>
      <c r="N688" s="35"/>
      <c r="O688" s="50"/>
      <c r="P688">
        <v>676</v>
      </c>
    </row>
    <row r="689" spans="1:16" hidden="1">
      <c r="A689" s="29">
        <f>IF(C689="","",SUBTOTAL(103,$C$7:C689))</f>
        <v>8</v>
      </c>
      <c r="B689" s="37" t="s">
        <v>293</v>
      </c>
      <c r="C689" s="31" t="s">
        <v>141</v>
      </c>
      <c r="D689" s="37" t="s">
        <v>4</v>
      </c>
      <c r="E689" s="31" t="s">
        <v>733</v>
      </c>
      <c r="F689" s="30" t="s">
        <v>684</v>
      </c>
      <c r="G689" s="30" t="s">
        <v>264</v>
      </c>
      <c r="H689" s="30" t="s">
        <v>291</v>
      </c>
      <c r="I689" s="43">
        <v>1</v>
      </c>
      <c r="J689" s="46" t="s">
        <v>140</v>
      </c>
      <c r="K689" s="30">
        <v>5</v>
      </c>
      <c r="L689" s="109" t="s">
        <v>2479</v>
      </c>
      <c r="M689" s="43"/>
      <c r="N689" s="35"/>
      <c r="O689" s="50"/>
      <c r="P689">
        <v>677</v>
      </c>
    </row>
    <row r="690" spans="1:16" hidden="1">
      <c r="A690" s="29">
        <f>IF(C690="","",SUBTOTAL(103,$C$7:C690))</f>
        <v>8</v>
      </c>
      <c r="B690" s="37" t="s">
        <v>293</v>
      </c>
      <c r="C690" s="31" t="s">
        <v>141</v>
      </c>
      <c r="D690" s="37" t="s">
        <v>4</v>
      </c>
      <c r="E690" s="31" t="s">
        <v>733</v>
      </c>
      <c r="F690" s="30" t="s">
        <v>685</v>
      </c>
      <c r="G690" s="30" t="s">
        <v>264</v>
      </c>
      <c r="H690" s="30" t="s">
        <v>291</v>
      </c>
      <c r="I690" s="43">
        <v>1</v>
      </c>
      <c r="J690" s="46" t="s">
        <v>140</v>
      </c>
      <c r="K690" s="30">
        <v>7</v>
      </c>
      <c r="L690" s="109" t="s">
        <v>2479</v>
      </c>
      <c r="M690" s="43"/>
      <c r="N690" s="35"/>
      <c r="O690" s="50"/>
      <c r="P690">
        <v>678</v>
      </c>
    </row>
    <row r="691" spans="1:16" hidden="1">
      <c r="A691" s="29">
        <f>IF(C691="","",SUBTOTAL(103,$C$7:C691))</f>
        <v>8</v>
      </c>
      <c r="B691" s="37" t="s">
        <v>293</v>
      </c>
      <c r="C691" s="31" t="s">
        <v>141</v>
      </c>
      <c r="D691" s="37" t="s">
        <v>4</v>
      </c>
      <c r="E691" s="31" t="s">
        <v>733</v>
      </c>
      <c r="F691" s="30" t="s">
        <v>686</v>
      </c>
      <c r="G691" s="30" t="s">
        <v>264</v>
      </c>
      <c r="H691" s="30" t="s">
        <v>289</v>
      </c>
      <c r="I691" s="43">
        <v>2</v>
      </c>
      <c r="J691" s="46" t="s">
        <v>140</v>
      </c>
      <c r="K691" s="30">
        <v>230</v>
      </c>
      <c r="L691" s="109" t="s">
        <v>2479</v>
      </c>
      <c r="M691" s="43"/>
      <c r="N691" s="35"/>
      <c r="O691" s="50"/>
      <c r="P691">
        <v>679</v>
      </c>
    </row>
    <row r="692" spans="1:16" hidden="1">
      <c r="A692" s="29">
        <f>IF(C692="","",SUBTOTAL(103,$C$7:C692))</f>
        <v>8</v>
      </c>
      <c r="B692" s="37" t="s">
        <v>293</v>
      </c>
      <c r="C692" s="31" t="s">
        <v>141</v>
      </c>
      <c r="D692" s="37" t="s">
        <v>4</v>
      </c>
      <c r="E692" s="31" t="s">
        <v>733</v>
      </c>
      <c r="F692" s="30" t="s">
        <v>686</v>
      </c>
      <c r="G692" s="30" t="s">
        <v>264</v>
      </c>
      <c r="H692" s="30" t="s">
        <v>290</v>
      </c>
      <c r="I692" s="43">
        <v>31</v>
      </c>
      <c r="J692" s="46" t="s">
        <v>140</v>
      </c>
      <c r="K692" s="30">
        <v>1280</v>
      </c>
      <c r="L692" s="109" t="s">
        <v>2479</v>
      </c>
      <c r="M692" s="43"/>
      <c r="N692" s="35"/>
      <c r="O692" s="50"/>
      <c r="P692">
        <v>680</v>
      </c>
    </row>
    <row r="693" spans="1:16" hidden="1">
      <c r="A693" s="29">
        <f>IF(C693="","",SUBTOTAL(103,$C$7:C693))</f>
        <v>8</v>
      </c>
      <c r="B693" s="37" t="s">
        <v>293</v>
      </c>
      <c r="C693" s="31" t="s">
        <v>141</v>
      </c>
      <c r="D693" s="37" t="s">
        <v>16</v>
      </c>
      <c r="E693" s="31" t="s">
        <v>733</v>
      </c>
      <c r="F693" s="30" t="s">
        <v>448</v>
      </c>
      <c r="G693" s="30" t="s">
        <v>97</v>
      </c>
      <c r="H693" s="30" t="s">
        <v>289</v>
      </c>
      <c r="I693" s="43">
        <v>1</v>
      </c>
      <c r="J693" s="46" t="s">
        <v>140</v>
      </c>
      <c r="K693" s="30">
        <v>140</v>
      </c>
      <c r="L693" s="109" t="s">
        <v>2479</v>
      </c>
      <c r="M693" s="43"/>
      <c r="N693" s="35"/>
      <c r="O693" s="50"/>
      <c r="P693">
        <v>681</v>
      </c>
    </row>
    <row r="694" spans="1:16" hidden="1">
      <c r="A694" s="29">
        <f>IF(C694="","",SUBTOTAL(103,$C$7:C694))</f>
        <v>8</v>
      </c>
      <c r="B694" s="37" t="s">
        <v>293</v>
      </c>
      <c r="C694" s="31" t="s">
        <v>141</v>
      </c>
      <c r="D694" s="37" t="s">
        <v>16</v>
      </c>
      <c r="E694" s="31" t="s">
        <v>733</v>
      </c>
      <c r="F694" s="30" t="s">
        <v>458</v>
      </c>
      <c r="G694" s="30" t="s">
        <v>124</v>
      </c>
      <c r="H694" s="30" t="s">
        <v>290</v>
      </c>
      <c r="I694" s="43">
        <v>0.8</v>
      </c>
      <c r="J694" s="46" t="s">
        <v>140</v>
      </c>
      <c r="K694" s="30">
        <v>160</v>
      </c>
      <c r="L694" s="109" t="s">
        <v>2479</v>
      </c>
      <c r="M694" s="43"/>
      <c r="N694" s="35"/>
      <c r="O694" s="50"/>
      <c r="P694">
        <v>682</v>
      </c>
    </row>
    <row r="695" spans="1:16" hidden="1">
      <c r="A695" s="29">
        <f>IF(C695="","",SUBTOTAL(103,$C$7:C695))</f>
        <v>8</v>
      </c>
      <c r="B695" s="37" t="s">
        <v>293</v>
      </c>
      <c r="C695" s="31" t="s">
        <v>141</v>
      </c>
      <c r="D695" s="37" t="s">
        <v>16</v>
      </c>
      <c r="E695" s="31" t="s">
        <v>733</v>
      </c>
      <c r="F695" s="30" t="s">
        <v>687</v>
      </c>
      <c r="G695" s="30" t="s">
        <v>98</v>
      </c>
      <c r="H695" s="30" t="s">
        <v>290</v>
      </c>
      <c r="I695" s="43">
        <v>0.54</v>
      </c>
      <c r="J695" s="46" t="s">
        <v>140</v>
      </c>
      <c r="K695" s="30">
        <v>230</v>
      </c>
      <c r="L695" s="109" t="s">
        <v>2479</v>
      </c>
      <c r="M695" s="43"/>
      <c r="N695" s="35"/>
      <c r="O695" s="50"/>
      <c r="P695">
        <v>683</v>
      </c>
    </row>
    <row r="696" spans="1:16" hidden="1">
      <c r="A696" s="29">
        <f>IF(C696="","",SUBTOTAL(103,$C$7:C696))</f>
        <v>8</v>
      </c>
      <c r="B696" s="37" t="s">
        <v>293</v>
      </c>
      <c r="C696" s="31" t="s">
        <v>141</v>
      </c>
      <c r="D696" s="37" t="s">
        <v>16</v>
      </c>
      <c r="E696" s="31" t="s">
        <v>733</v>
      </c>
      <c r="F696" s="30" t="s">
        <v>688</v>
      </c>
      <c r="G696" s="30" t="s">
        <v>265</v>
      </c>
      <c r="H696" s="30" t="s">
        <v>290</v>
      </c>
      <c r="I696" s="43">
        <v>1</v>
      </c>
      <c r="J696" s="46" t="s">
        <v>140</v>
      </c>
      <c r="K696" s="30">
        <v>20</v>
      </c>
      <c r="L696" s="109" t="s">
        <v>2479</v>
      </c>
      <c r="M696" s="43"/>
      <c r="N696" s="35"/>
      <c r="O696" s="50"/>
      <c r="P696">
        <v>684</v>
      </c>
    </row>
    <row r="697" spans="1:16" hidden="1">
      <c r="A697" s="29">
        <f>IF(C697="","",SUBTOTAL(103,$C$7:C697))</f>
        <v>8</v>
      </c>
      <c r="B697" s="37" t="s">
        <v>293</v>
      </c>
      <c r="C697" s="31" t="s">
        <v>141</v>
      </c>
      <c r="D697" s="37" t="s">
        <v>16</v>
      </c>
      <c r="E697" s="31" t="s">
        <v>733</v>
      </c>
      <c r="F697" s="30" t="s">
        <v>689</v>
      </c>
      <c r="G697" s="30" t="s">
        <v>191</v>
      </c>
      <c r="H697" s="30" t="s">
        <v>290</v>
      </c>
      <c r="I697" s="43">
        <v>1</v>
      </c>
      <c r="J697" s="46" t="s">
        <v>140</v>
      </c>
      <c r="K697" s="30">
        <v>70</v>
      </c>
      <c r="L697" s="109" t="s">
        <v>2479</v>
      </c>
      <c r="M697" s="43"/>
      <c r="N697" s="35"/>
      <c r="O697" s="50"/>
      <c r="P697">
        <v>685</v>
      </c>
    </row>
    <row r="698" spans="1:16" hidden="1">
      <c r="A698" s="29">
        <f>IF(C698="","",SUBTOTAL(103,$C$7:C698))</f>
        <v>8</v>
      </c>
      <c r="B698" s="37" t="s">
        <v>293</v>
      </c>
      <c r="C698" s="31" t="s">
        <v>141</v>
      </c>
      <c r="D698" s="37" t="s">
        <v>16</v>
      </c>
      <c r="E698" s="31" t="s">
        <v>733</v>
      </c>
      <c r="F698" s="30" t="s">
        <v>690</v>
      </c>
      <c r="G698" s="30" t="s">
        <v>266</v>
      </c>
      <c r="H698" s="30" t="s">
        <v>289</v>
      </c>
      <c r="I698" s="43">
        <v>1</v>
      </c>
      <c r="J698" s="46" t="s">
        <v>140</v>
      </c>
      <c r="K698" s="30">
        <v>25</v>
      </c>
      <c r="L698" s="109" t="s">
        <v>2479</v>
      </c>
      <c r="M698" s="43"/>
      <c r="N698" s="35"/>
      <c r="O698" s="50"/>
      <c r="P698">
        <v>686</v>
      </c>
    </row>
    <row r="699" spans="1:16" hidden="1">
      <c r="A699" s="29">
        <f>IF(C699="","",SUBTOTAL(103,$C$7:C699))</f>
        <v>8</v>
      </c>
      <c r="B699" s="37" t="s">
        <v>293</v>
      </c>
      <c r="C699" s="31" t="s">
        <v>141</v>
      </c>
      <c r="D699" s="37" t="s">
        <v>16</v>
      </c>
      <c r="E699" s="31" t="s">
        <v>733</v>
      </c>
      <c r="F699" s="30" t="s">
        <v>691</v>
      </c>
      <c r="G699" s="30" t="s">
        <v>267</v>
      </c>
      <c r="H699" s="30" t="s">
        <v>290</v>
      </c>
      <c r="I699" s="43">
        <v>1</v>
      </c>
      <c r="J699" s="46" t="s">
        <v>140</v>
      </c>
      <c r="K699" s="30">
        <v>10</v>
      </c>
      <c r="L699" s="109" t="s">
        <v>2479</v>
      </c>
      <c r="M699" s="43"/>
      <c r="N699" s="35"/>
      <c r="O699" s="50"/>
      <c r="P699">
        <v>687</v>
      </c>
    </row>
    <row r="700" spans="1:16" hidden="1">
      <c r="A700" s="29">
        <f>IF(C700="","",SUBTOTAL(103,$C$7:C700))</f>
        <v>8</v>
      </c>
      <c r="B700" s="37" t="s">
        <v>293</v>
      </c>
      <c r="C700" s="31" t="s">
        <v>141</v>
      </c>
      <c r="D700" s="37" t="s">
        <v>16</v>
      </c>
      <c r="E700" s="31" t="s">
        <v>733</v>
      </c>
      <c r="F700" s="30" t="s">
        <v>491</v>
      </c>
      <c r="G700" s="30" t="s">
        <v>100</v>
      </c>
      <c r="H700" s="30" t="s">
        <v>290</v>
      </c>
      <c r="I700" s="43">
        <v>1</v>
      </c>
      <c r="J700" s="46" t="s">
        <v>140</v>
      </c>
      <c r="K700" s="30">
        <v>100</v>
      </c>
      <c r="L700" s="109" t="s">
        <v>2479</v>
      </c>
      <c r="M700" s="43"/>
      <c r="N700" s="35"/>
      <c r="O700" s="50"/>
      <c r="P700">
        <v>688</v>
      </c>
    </row>
    <row r="701" spans="1:16" hidden="1">
      <c r="A701" s="29">
        <f>IF(C701="","",SUBTOTAL(103,$C$7:C701))</f>
        <v>8</v>
      </c>
      <c r="B701" s="37" t="s">
        <v>293</v>
      </c>
      <c r="C701" s="31" t="s">
        <v>141</v>
      </c>
      <c r="D701" s="37" t="s">
        <v>16</v>
      </c>
      <c r="E701" s="31" t="s">
        <v>733</v>
      </c>
      <c r="F701" s="30" t="s">
        <v>692</v>
      </c>
      <c r="G701" s="30" t="s">
        <v>87</v>
      </c>
      <c r="H701" s="30" t="s">
        <v>289</v>
      </c>
      <c r="I701" s="43">
        <v>1</v>
      </c>
      <c r="J701" s="46" t="s">
        <v>140</v>
      </c>
      <c r="K701" s="30">
        <v>65</v>
      </c>
      <c r="L701" s="109" t="s">
        <v>2479</v>
      </c>
      <c r="M701" s="43"/>
      <c r="N701" s="35"/>
      <c r="O701" s="50"/>
      <c r="P701">
        <v>689</v>
      </c>
    </row>
    <row r="702" spans="1:16" hidden="1">
      <c r="A702" s="29">
        <f>IF(C702="","",SUBTOTAL(103,$C$7:C702))</f>
        <v>8</v>
      </c>
      <c r="B702" s="37" t="s">
        <v>293</v>
      </c>
      <c r="C702" s="31" t="s">
        <v>141</v>
      </c>
      <c r="D702" s="37" t="s">
        <v>16</v>
      </c>
      <c r="E702" s="31" t="s">
        <v>733</v>
      </c>
      <c r="F702" s="30" t="s">
        <v>693</v>
      </c>
      <c r="G702" s="30" t="s">
        <v>87</v>
      </c>
      <c r="H702" s="30" t="s">
        <v>289</v>
      </c>
      <c r="I702" s="43">
        <v>0.7</v>
      </c>
      <c r="J702" s="46" t="s">
        <v>140</v>
      </c>
      <c r="K702" s="30">
        <v>100</v>
      </c>
      <c r="L702" s="109" t="s">
        <v>2479</v>
      </c>
      <c r="M702" s="43"/>
      <c r="N702" s="35"/>
      <c r="O702" s="50"/>
      <c r="P702">
        <v>690</v>
      </c>
    </row>
    <row r="703" spans="1:16" hidden="1">
      <c r="A703" s="29">
        <f>IF(C703="","",SUBTOTAL(103,$C$7:C703))</f>
        <v>8</v>
      </c>
      <c r="B703" s="37" t="s">
        <v>293</v>
      </c>
      <c r="C703" s="31" t="s">
        <v>141</v>
      </c>
      <c r="D703" s="37" t="s">
        <v>16</v>
      </c>
      <c r="E703" s="31" t="s">
        <v>733</v>
      </c>
      <c r="F703" s="30" t="s">
        <v>694</v>
      </c>
      <c r="G703" s="30" t="s">
        <v>268</v>
      </c>
      <c r="H703" s="30" t="s">
        <v>289</v>
      </c>
      <c r="I703" s="43">
        <v>1</v>
      </c>
      <c r="J703" s="46" t="s">
        <v>140</v>
      </c>
      <c r="K703" s="30">
        <v>80</v>
      </c>
      <c r="L703" s="109" t="s">
        <v>2479</v>
      </c>
      <c r="M703" s="43"/>
      <c r="N703" s="35"/>
      <c r="O703" s="50"/>
      <c r="P703">
        <v>691</v>
      </c>
    </row>
    <row r="704" spans="1:16" hidden="1">
      <c r="A704" s="29">
        <f>IF(C704="","",SUBTOTAL(103,$C$7:C704))</f>
        <v>8</v>
      </c>
      <c r="B704" s="37" t="s">
        <v>293</v>
      </c>
      <c r="C704" s="31" t="s">
        <v>141</v>
      </c>
      <c r="D704" s="37" t="s">
        <v>16</v>
      </c>
      <c r="E704" s="31" t="s">
        <v>733</v>
      </c>
      <c r="F704" s="30" t="s">
        <v>695</v>
      </c>
      <c r="G704" s="30" t="s">
        <v>123</v>
      </c>
      <c r="H704" s="30" t="s">
        <v>289</v>
      </c>
      <c r="I704" s="43">
        <v>1</v>
      </c>
      <c r="J704" s="46" t="s">
        <v>140</v>
      </c>
      <c r="K704" s="30">
        <v>10</v>
      </c>
      <c r="L704" s="109" t="s">
        <v>2479</v>
      </c>
      <c r="M704" s="43"/>
      <c r="N704" s="35"/>
      <c r="O704" s="50"/>
      <c r="P704">
        <v>692</v>
      </c>
    </row>
    <row r="705" spans="1:16" hidden="1">
      <c r="A705" s="29">
        <f>IF(C705="","",SUBTOTAL(103,$C$7:C705))</f>
        <v>8</v>
      </c>
      <c r="B705" s="37" t="s">
        <v>293</v>
      </c>
      <c r="C705" s="31" t="s">
        <v>141</v>
      </c>
      <c r="D705" s="37" t="s">
        <v>16</v>
      </c>
      <c r="E705" s="31" t="s">
        <v>733</v>
      </c>
      <c r="F705" s="30" t="s">
        <v>696</v>
      </c>
      <c r="G705" s="30" t="s">
        <v>269</v>
      </c>
      <c r="H705" s="30" t="s">
        <v>289</v>
      </c>
      <c r="I705" s="43">
        <v>1</v>
      </c>
      <c r="J705" s="46" t="s">
        <v>140</v>
      </c>
      <c r="K705" s="30">
        <v>100</v>
      </c>
      <c r="L705" s="109" t="s">
        <v>2479</v>
      </c>
      <c r="M705" s="43"/>
      <c r="N705" s="35"/>
      <c r="O705" s="50"/>
      <c r="P705">
        <v>693</v>
      </c>
    </row>
    <row r="706" spans="1:16" hidden="1">
      <c r="A706" s="29">
        <f>IF(C706="","",SUBTOTAL(103,$C$7:C706))</f>
        <v>8</v>
      </c>
      <c r="B706" s="37" t="s">
        <v>293</v>
      </c>
      <c r="C706" s="31" t="s">
        <v>141</v>
      </c>
      <c r="D706" s="37" t="s">
        <v>16</v>
      </c>
      <c r="E706" s="31" t="s">
        <v>733</v>
      </c>
      <c r="F706" s="30" t="s">
        <v>697</v>
      </c>
      <c r="G706" s="30" t="s">
        <v>270</v>
      </c>
      <c r="H706" s="30" t="s">
        <v>290</v>
      </c>
      <c r="I706" s="43">
        <v>1</v>
      </c>
      <c r="J706" s="46" t="s">
        <v>140</v>
      </c>
      <c r="K706" s="30">
        <v>85</v>
      </c>
      <c r="L706" s="109" t="s">
        <v>2479</v>
      </c>
      <c r="M706" s="43"/>
      <c r="N706" s="35"/>
      <c r="O706" s="50"/>
      <c r="P706">
        <v>694</v>
      </c>
    </row>
    <row r="707" spans="1:16" hidden="1">
      <c r="A707" s="29">
        <f>IF(C707="","",SUBTOTAL(103,$C$7:C707))</f>
        <v>8</v>
      </c>
      <c r="B707" s="37" t="s">
        <v>293</v>
      </c>
      <c r="C707" s="31" t="s">
        <v>141</v>
      </c>
      <c r="D707" s="37" t="s">
        <v>16</v>
      </c>
      <c r="E707" s="31" t="s">
        <v>733</v>
      </c>
      <c r="F707" s="30" t="s">
        <v>698</v>
      </c>
      <c r="G707" s="30" t="s">
        <v>271</v>
      </c>
      <c r="H707" s="30" t="s">
        <v>290</v>
      </c>
      <c r="I707" s="43">
        <v>1</v>
      </c>
      <c r="J707" s="46" t="s">
        <v>140</v>
      </c>
      <c r="K707" s="30">
        <v>100</v>
      </c>
      <c r="L707" s="109" t="s">
        <v>2479</v>
      </c>
      <c r="M707" s="43"/>
      <c r="N707" s="35"/>
      <c r="O707" s="50"/>
      <c r="P707">
        <v>695</v>
      </c>
    </row>
    <row r="708" spans="1:16" hidden="1">
      <c r="A708" s="29">
        <f>IF(C708="","",SUBTOTAL(103,$C$7:C708))</f>
        <v>8</v>
      </c>
      <c r="B708" s="37" t="s">
        <v>293</v>
      </c>
      <c r="C708" s="31" t="s">
        <v>141</v>
      </c>
      <c r="D708" s="37" t="s">
        <v>16</v>
      </c>
      <c r="E708" s="31" t="s">
        <v>733</v>
      </c>
      <c r="F708" s="30" t="s">
        <v>699</v>
      </c>
      <c r="G708" s="30" t="s">
        <v>272</v>
      </c>
      <c r="H708" s="30" t="s">
        <v>290</v>
      </c>
      <c r="I708" s="43">
        <v>1</v>
      </c>
      <c r="J708" s="46" t="s">
        <v>140</v>
      </c>
      <c r="K708" s="30">
        <v>100</v>
      </c>
      <c r="L708" s="109" t="s">
        <v>2479</v>
      </c>
      <c r="M708" s="43"/>
      <c r="N708" s="35"/>
      <c r="O708" s="50"/>
      <c r="P708">
        <v>696</v>
      </c>
    </row>
    <row r="709" spans="1:16" hidden="1">
      <c r="A709" s="29">
        <f>IF(C709="","",SUBTOTAL(103,$C$7:C709))</f>
        <v>8</v>
      </c>
      <c r="B709" s="37" t="s">
        <v>293</v>
      </c>
      <c r="C709" s="31" t="s">
        <v>141</v>
      </c>
      <c r="D709" s="37" t="s">
        <v>16</v>
      </c>
      <c r="E709" s="31" t="s">
        <v>733</v>
      </c>
      <c r="F709" s="30" t="s">
        <v>700</v>
      </c>
      <c r="G709" s="30" t="s">
        <v>90</v>
      </c>
      <c r="H709" s="30" t="s">
        <v>290</v>
      </c>
      <c r="I709" s="43">
        <v>1</v>
      </c>
      <c r="J709" s="46" t="s">
        <v>140</v>
      </c>
      <c r="K709" s="30">
        <v>150</v>
      </c>
      <c r="L709" s="109" t="s">
        <v>2479</v>
      </c>
      <c r="M709" s="43"/>
      <c r="N709" s="35"/>
      <c r="O709" s="50"/>
      <c r="P709">
        <v>697</v>
      </c>
    </row>
    <row r="710" spans="1:16" hidden="1">
      <c r="A710" s="29">
        <f>IF(C710="","",SUBTOTAL(103,$C$7:C710))</f>
        <v>8</v>
      </c>
      <c r="B710" s="37" t="s">
        <v>293</v>
      </c>
      <c r="C710" s="31" t="s">
        <v>141</v>
      </c>
      <c r="D710" s="37" t="s">
        <v>16</v>
      </c>
      <c r="E710" s="31" t="s">
        <v>733</v>
      </c>
      <c r="F710" s="30" t="s">
        <v>701</v>
      </c>
      <c r="G710" s="30" t="s">
        <v>273</v>
      </c>
      <c r="H710" s="30" t="s">
        <v>290</v>
      </c>
      <c r="I710" s="43">
        <v>6.92</v>
      </c>
      <c r="J710" s="46" t="s">
        <v>140</v>
      </c>
      <c r="K710" s="30">
        <v>173</v>
      </c>
      <c r="L710" s="109" t="s">
        <v>2479</v>
      </c>
      <c r="M710" s="43"/>
      <c r="N710" s="35"/>
      <c r="O710" s="50"/>
      <c r="P710">
        <v>698</v>
      </c>
    </row>
    <row r="711" spans="1:16" hidden="1">
      <c r="A711" s="29">
        <f>IF(C711="","",SUBTOTAL(103,$C$7:C711))</f>
        <v>8</v>
      </c>
      <c r="B711" s="37" t="s">
        <v>293</v>
      </c>
      <c r="C711" s="31" t="s">
        <v>141</v>
      </c>
      <c r="D711" s="37" t="s">
        <v>16</v>
      </c>
      <c r="E711" s="31" t="s">
        <v>733</v>
      </c>
      <c r="F711" s="30" t="s">
        <v>702</v>
      </c>
      <c r="G711" s="30" t="s">
        <v>125</v>
      </c>
      <c r="H711" s="30" t="s">
        <v>290</v>
      </c>
      <c r="I711" s="43">
        <v>2.4</v>
      </c>
      <c r="J711" s="46" t="s">
        <v>140</v>
      </c>
      <c r="K711" s="30">
        <v>60</v>
      </c>
      <c r="L711" s="109" t="s">
        <v>2479</v>
      </c>
      <c r="M711" s="43"/>
      <c r="N711" s="35"/>
      <c r="O711" s="50"/>
      <c r="P711">
        <v>699</v>
      </c>
    </row>
    <row r="712" spans="1:16" hidden="1">
      <c r="A712" s="29">
        <f>IF(C712="","",SUBTOTAL(103,$C$7:C712))</f>
        <v>8</v>
      </c>
      <c r="B712" s="37" t="s">
        <v>293</v>
      </c>
      <c r="C712" s="31" t="s">
        <v>141</v>
      </c>
      <c r="D712" s="37" t="s">
        <v>16</v>
      </c>
      <c r="E712" s="31" t="s">
        <v>733</v>
      </c>
      <c r="F712" s="30" t="s">
        <v>703</v>
      </c>
      <c r="G712" s="30" t="s">
        <v>123</v>
      </c>
      <c r="H712" s="30" t="s">
        <v>290</v>
      </c>
      <c r="I712" s="43">
        <v>2.4</v>
      </c>
      <c r="J712" s="46" t="s">
        <v>140</v>
      </c>
      <c r="K712" s="30">
        <v>60</v>
      </c>
      <c r="L712" s="109" t="s">
        <v>2479</v>
      </c>
      <c r="M712" s="43"/>
      <c r="N712" s="35"/>
      <c r="O712" s="50"/>
      <c r="P712">
        <v>700</v>
      </c>
    </row>
    <row r="713" spans="1:16" hidden="1">
      <c r="A713" s="29">
        <f>IF(C713="","",SUBTOTAL(103,$C$7:C713))</f>
        <v>8</v>
      </c>
      <c r="B713" s="37" t="s">
        <v>293</v>
      </c>
      <c r="C713" s="31" t="s">
        <v>141</v>
      </c>
      <c r="D713" s="37" t="s">
        <v>16</v>
      </c>
      <c r="E713" s="31" t="s">
        <v>733</v>
      </c>
      <c r="F713" s="30" t="s">
        <v>704</v>
      </c>
      <c r="G713" s="30" t="s">
        <v>92</v>
      </c>
      <c r="H713" s="30" t="s">
        <v>290</v>
      </c>
      <c r="I713" s="43">
        <v>2.4</v>
      </c>
      <c r="J713" s="46" t="s">
        <v>140</v>
      </c>
      <c r="K713" s="30">
        <v>60</v>
      </c>
      <c r="L713" s="109" t="s">
        <v>2479</v>
      </c>
      <c r="M713" s="43"/>
      <c r="N713" s="35"/>
      <c r="O713" s="50"/>
      <c r="P713">
        <v>701</v>
      </c>
    </row>
    <row r="714" spans="1:16" hidden="1">
      <c r="A714" s="29">
        <f>IF(C714="","",SUBTOTAL(103,$C$7:C714))</f>
        <v>8</v>
      </c>
      <c r="B714" s="37" t="s">
        <v>293</v>
      </c>
      <c r="C714" s="31" t="s">
        <v>141</v>
      </c>
      <c r="D714" s="37" t="s">
        <v>16</v>
      </c>
      <c r="E714" s="31" t="s">
        <v>733</v>
      </c>
      <c r="F714" s="30" t="s">
        <v>705</v>
      </c>
      <c r="G714" s="30" t="s">
        <v>127</v>
      </c>
      <c r="H714" s="30" t="s">
        <v>290</v>
      </c>
      <c r="I714" s="43">
        <v>2.4</v>
      </c>
      <c r="J714" s="46" t="s">
        <v>140</v>
      </c>
      <c r="K714" s="30">
        <v>60</v>
      </c>
      <c r="L714" s="109" t="s">
        <v>2479</v>
      </c>
      <c r="M714" s="43"/>
      <c r="N714" s="35"/>
      <c r="O714" s="50"/>
      <c r="P714">
        <v>702</v>
      </c>
    </row>
    <row r="715" spans="1:16" hidden="1">
      <c r="A715" s="29">
        <f>IF(C715="","",SUBTOTAL(103,$C$7:C715))</f>
        <v>8</v>
      </c>
      <c r="B715" s="37" t="s">
        <v>293</v>
      </c>
      <c r="C715" s="31" t="s">
        <v>141</v>
      </c>
      <c r="D715" s="37" t="s">
        <v>16</v>
      </c>
      <c r="E715" s="31" t="s">
        <v>733</v>
      </c>
      <c r="F715" s="30" t="s">
        <v>706</v>
      </c>
      <c r="G715" s="30" t="s">
        <v>135</v>
      </c>
      <c r="H715" s="30" t="s">
        <v>290</v>
      </c>
      <c r="I715" s="43">
        <v>2.4</v>
      </c>
      <c r="J715" s="46" t="s">
        <v>140</v>
      </c>
      <c r="K715" s="30">
        <v>60</v>
      </c>
      <c r="L715" s="109" t="s">
        <v>2479</v>
      </c>
      <c r="M715" s="43"/>
      <c r="N715" s="35"/>
      <c r="O715" s="50"/>
      <c r="P715">
        <v>703</v>
      </c>
    </row>
    <row r="716" spans="1:16" hidden="1">
      <c r="A716" s="29">
        <f>IF(C716="","",SUBTOTAL(103,$C$7:C716))</f>
        <v>8</v>
      </c>
      <c r="B716" s="37" t="s">
        <v>293</v>
      </c>
      <c r="C716" s="31" t="s">
        <v>141</v>
      </c>
      <c r="D716" s="37" t="s">
        <v>16</v>
      </c>
      <c r="E716" s="31" t="s">
        <v>733</v>
      </c>
      <c r="F716" s="30" t="s">
        <v>707</v>
      </c>
      <c r="G716" s="30" t="s">
        <v>91</v>
      </c>
      <c r="H716" s="30" t="s">
        <v>290</v>
      </c>
      <c r="I716" s="43">
        <v>2.4</v>
      </c>
      <c r="J716" s="46" t="s">
        <v>140</v>
      </c>
      <c r="K716" s="30">
        <v>60</v>
      </c>
      <c r="L716" s="109" t="s">
        <v>2479</v>
      </c>
      <c r="M716" s="43"/>
      <c r="N716" s="35"/>
      <c r="O716" s="50"/>
      <c r="P716">
        <v>704</v>
      </c>
    </row>
    <row r="717" spans="1:16" hidden="1">
      <c r="A717" s="29">
        <f>IF(C717="","",SUBTOTAL(103,$C$7:C717))</f>
        <v>8</v>
      </c>
      <c r="B717" s="37" t="s">
        <v>293</v>
      </c>
      <c r="C717" s="31" t="s">
        <v>141</v>
      </c>
      <c r="D717" s="37" t="s">
        <v>16</v>
      </c>
      <c r="E717" s="31" t="s">
        <v>733</v>
      </c>
      <c r="F717" s="30" t="s">
        <v>708</v>
      </c>
      <c r="G717" s="30" t="s">
        <v>126</v>
      </c>
      <c r="H717" s="30" t="s">
        <v>290</v>
      </c>
      <c r="I717" s="43">
        <v>2.4</v>
      </c>
      <c r="J717" s="46" t="s">
        <v>140</v>
      </c>
      <c r="K717" s="30">
        <v>60</v>
      </c>
      <c r="L717" s="109" t="s">
        <v>2479</v>
      </c>
      <c r="M717" s="43"/>
      <c r="N717" s="35"/>
      <c r="O717" s="50"/>
      <c r="P717">
        <v>705</v>
      </c>
    </row>
    <row r="718" spans="1:16" hidden="1">
      <c r="A718" s="29">
        <f>IF(C718="","",SUBTOTAL(103,$C$7:C718))</f>
        <v>8</v>
      </c>
      <c r="B718" s="37" t="s">
        <v>293</v>
      </c>
      <c r="C718" s="31" t="s">
        <v>141</v>
      </c>
      <c r="D718" s="37" t="s">
        <v>16</v>
      </c>
      <c r="E718" s="31" t="s">
        <v>733</v>
      </c>
      <c r="F718" s="30" t="s">
        <v>709</v>
      </c>
      <c r="G718" s="30" t="s">
        <v>90</v>
      </c>
      <c r="H718" s="30" t="s">
        <v>290</v>
      </c>
      <c r="I718" s="43">
        <v>2.4</v>
      </c>
      <c r="J718" s="46" t="s">
        <v>140</v>
      </c>
      <c r="K718" s="30">
        <v>60</v>
      </c>
      <c r="L718" s="109" t="s">
        <v>2479</v>
      </c>
      <c r="M718" s="43"/>
      <c r="N718" s="35"/>
      <c r="O718" s="50"/>
      <c r="P718">
        <v>706</v>
      </c>
    </row>
    <row r="719" spans="1:16" hidden="1">
      <c r="A719" s="29">
        <f>IF(C719="","",SUBTOTAL(103,$C$7:C719))</f>
        <v>8</v>
      </c>
      <c r="B719" s="37" t="s">
        <v>293</v>
      </c>
      <c r="C719" s="31" t="s">
        <v>141</v>
      </c>
      <c r="D719" s="37" t="s">
        <v>16</v>
      </c>
      <c r="E719" s="31" t="s">
        <v>733</v>
      </c>
      <c r="F719" s="30" t="s">
        <v>701</v>
      </c>
      <c r="G719" s="30" t="s">
        <v>273</v>
      </c>
      <c r="H719" s="30" t="s">
        <v>290</v>
      </c>
      <c r="I719" s="43">
        <v>0.6</v>
      </c>
      <c r="J719" s="46" t="s">
        <v>140</v>
      </c>
      <c r="K719" s="30">
        <v>355</v>
      </c>
      <c r="L719" s="109" t="s">
        <v>2479</v>
      </c>
      <c r="M719" s="43"/>
      <c r="N719" s="35"/>
      <c r="O719" s="50"/>
      <c r="P719">
        <v>707</v>
      </c>
    </row>
    <row r="720" spans="1:16" hidden="1">
      <c r="A720" s="29">
        <f>IF(C720="","",SUBTOTAL(103,$C$7:C720))</f>
        <v>8</v>
      </c>
      <c r="B720" s="37" t="s">
        <v>293</v>
      </c>
      <c r="C720" s="31" t="s">
        <v>141</v>
      </c>
      <c r="D720" s="37" t="s">
        <v>16</v>
      </c>
      <c r="E720" s="31" t="s">
        <v>733</v>
      </c>
      <c r="F720" s="30" t="s">
        <v>702</v>
      </c>
      <c r="G720" s="30" t="s">
        <v>125</v>
      </c>
      <c r="H720" s="30" t="s">
        <v>290</v>
      </c>
      <c r="I720" s="43">
        <v>1</v>
      </c>
      <c r="J720" s="46" t="s">
        <v>140</v>
      </c>
      <c r="K720" s="30">
        <v>120</v>
      </c>
      <c r="L720" s="109" t="s">
        <v>2479</v>
      </c>
      <c r="M720" s="43"/>
      <c r="N720" s="35"/>
      <c r="O720" s="50"/>
      <c r="P720">
        <v>708</v>
      </c>
    </row>
    <row r="721" spans="1:16" hidden="1">
      <c r="A721" s="29">
        <f>IF(C721="","",SUBTOTAL(103,$C$7:C721))</f>
        <v>8</v>
      </c>
      <c r="B721" s="37" t="s">
        <v>293</v>
      </c>
      <c r="C721" s="31" t="s">
        <v>141</v>
      </c>
      <c r="D721" s="37" t="s">
        <v>16</v>
      </c>
      <c r="E721" s="31" t="s">
        <v>733</v>
      </c>
      <c r="F721" s="30" t="s">
        <v>703</v>
      </c>
      <c r="G721" s="30" t="s">
        <v>123</v>
      </c>
      <c r="H721" s="30" t="s">
        <v>290</v>
      </c>
      <c r="I721" s="43">
        <v>1</v>
      </c>
      <c r="J721" s="46" t="s">
        <v>140</v>
      </c>
      <c r="K721" s="30">
        <v>120</v>
      </c>
      <c r="L721" s="109" t="s">
        <v>2479</v>
      </c>
      <c r="M721" s="43"/>
      <c r="N721" s="35"/>
      <c r="O721" s="50"/>
      <c r="P721">
        <v>709</v>
      </c>
    </row>
    <row r="722" spans="1:16" hidden="1">
      <c r="A722" s="29">
        <f>IF(C722="","",SUBTOTAL(103,$C$7:C722))</f>
        <v>8</v>
      </c>
      <c r="B722" s="37" t="s">
        <v>293</v>
      </c>
      <c r="C722" s="31" t="s">
        <v>141</v>
      </c>
      <c r="D722" s="37" t="s">
        <v>16</v>
      </c>
      <c r="E722" s="31" t="s">
        <v>733</v>
      </c>
      <c r="F722" s="30" t="s">
        <v>704</v>
      </c>
      <c r="G722" s="30" t="s">
        <v>92</v>
      </c>
      <c r="H722" s="30" t="s">
        <v>290</v>
      </c>
      <c r="I722" s="43">
        <v>1</v>
      </c>
      <c r="J722" s="46" t="s">
        <v>140</v>
      </c>
      <c r="K722" s="30">
        <v>120</v>
      </c>
      <c r="L722" s="109" t="s">
        <v>2479</v>
      </c>
      <c r="M722" s="43"/>
      <c r="N722" s="35"/>
      <c r="O722" s="50"/>
      <c r="P722">
        <v>710</v>
      </c>
    </row>
    <row r="723" spans="1:16" hidden="1">
      <c r="A723" s="29">
        <f>IF(C723="","",SUBTOTAL(103,$C$7:C723))</f>
        <v>8</v>
      </c>
      <c r="B723" s="37" t="s">
        <v>293</v>
      </c>
      <c r="C723" s="31" t="s">
        <v>141</v>
      </c>
      <c r="D723" s="37" t="s">
        <v>16</v>
      </c>
      <c r="E723" s="31" t="s">
        <v>733</v>
      </c>
      <c r="F723" s="30" t="s">
        <v>705</v>
      </c>
      <c r="G723" s="30" t="s">
        <v>127</v>
      </c>
      <c r="H723" s="30" t="s">
        <v>290</v>
      </c>
      <c r="I723" s="43">
        <v>1</v>
      </c>
      <c r="J723" s="46" t="s">
        <v>140</v>
      </c>
      <c r="K723" s="30">
        <v>120</v>
      </c>
      <c r="L723" s="109" t="s">
        <v>2479</v>
      </c>
      <c r="M723" s="43"/>
      <c r="N723" s="35"/>
      <c r="O723" s="50"/>
      <c r="P723">
        <v>711</v>
      </c>
    </row>
    <row r="724" spans="1:16" hidden="1">
      <c r="A724" s="29">
        <f>IF(C724="","",SUBTOTAL(103,$C$7:C724))</f>
        <v>8</v>
      </c>
      <c r="B724" s="37" t="s">
        <v>293</v>
      </c>
      <c r="C724" s="31" t="s">
        <v>141</v>
      </c>
      <c r="D724" s="37" t="s">
        <v>16</v>
      </c>
      <c r="E724" s="31" t="s">
        <v>733</v>
      </c>
      <c r="F724" s="30" t="s">
        <v>706</v>
      </c>
      <c r="G724" s="30" t="s">
        <v>135</v>
      </c>
      <c r="H724" s="30" t="s">
        <v>290</v>
      </c>
      <c r="I724" s="43">
        <v>1</v>
      </c>
      <c r="J724" s="46" t="s">
        <v>140</v>
      </c>
      <c r="K724" s="30">
        <v>120</v>
      </c>
      <c r="L724" s="109" t="s">
        <v>2479</v>
      </c>
      <c r="M724" s="43"/>
      <c r="N724" s="35"/>
      <c r="O724" s="50"/>
      <c r="P724">
        <v>712</v>
      </c>
    </row>
    <row r="725" spans="1:16" hidden="1">
      <c r="A725" s="29">
        <f>IF(C725="","",SUBTOTAL(103,$C$7:C725))</f>
        <v>8</v>
      </c>
      <c r="B725" s="37" t="s">
        <v>293</v>
      </c>
      <c r="C725" s="31" t="s">
        <v>141</v>
      </c>
      <c r="D725" s="37" t="s">
        <v>16</v>
      </c>
      <c r="E725" s="31" t="s">
        <v>733</v>
      </c>
      <c r="F725" s="30" t="s">
        <v>707</v>
      </c>
      <c r="G725" s="30" t="s">
        <v>91</v>
      </c>
      <c r="H725" s="30" t="s">
        <v>290</v>
      </c>
      <c r="I725" s="43">
        <v>1</v>
      </c>
      <c r="J725" s="46" t="s">
        <v>140</v>
      </c>
      <c r="K725" s="30">
        <v>120</v>
      </c>
      <c r="L725" s="109" t="s">
        <v>2479</v>
      </c>
      <c r="M725" s="43"/>
      <c r="N725" s="35"/>
      <c r="O725" s="50"/>
      <c r="P725">
        <v>713</v>
      </c>
    </row>
    <row r="726" spans="1:16" hidden="1">
      <c r="A726" s="29">
        <f>IF(C726="","",SUBTOTAL(103,$C$7:C726))</f>
        <v>8</v>
      </c>
      <c r="B726" s="37" t="s">
        <v>293</v>
      </c>
      <c r="C726" s="31" t="s">
        <v>141</v>
      </c>
      <c r="D726" s="37" t="s">
        <v>16</v>
      </c>
      <c r="E726" s="31" t="s">
        <v>733</v>
      </c>
      <c r="F726" s="30" t="s">
        <v>708</v>
      </c>
      <c r="G726" s="30" t="s">
        <v>126</v>
      </c>
      <c r="H726" s="30" t="s">
        <v>290</v>
      </c>
      <c r="I726" s="43">
        <v>1</v>
      </c>
      <c r="J726" s="46" t="s">
        <v>140</v>
      </c>
      <c r="K726" s="30">
        <v>120</v>
      </c>
      <c r="L726" s="109" t="s">
        <v>2479</v>
      </c>
      <c r="M726" s="43"/>
      <c r="N726" s="35"/>
      <c r="O726" s="50"/>
      <c r="P726">
        <v>714</v>
      </c>
    </row>
    <row r="727" spans="1:16" hidden="1">
      <c r="A727" s="29">
        <f>IF(C727="","",SUBTOTAL(103,$C$7:C727))</f>
        <v>8</v>
      </c>
      <c r="B727" s="37" t="s">
        <v>293</v>
      </c>
      <c r="C727" s="31" t="s">
        <v>141</v>
      </c>
      <c r="D727" s="37" t="s">
        <v>16</v>
      </c>
      <c r="E727" s="31" t="s">
        <v>733</v>
      </c>
      <c r="F727" s="30" t="s">
        <v>709</v>
      </c>
      <c r="G727" s="30" t="s">
        <v>90</v>
      </c>
      <c r="H727" s="30" t="s">
        <v>290</v>
      </c>
      <c r="I727" s="43">
        <v>1</v>
      </c>
      <c r="J727" s="46" t="s">
        <v>140</v>
      </c>
      <c r="K727" s="30">
        <v>120</v>
      </c>
      <c r="L727" s="109" t="s">
        <v>2479</v>
      </c>
      <c r="M727" s="43"/>
      <c r="N727" s="35"/>
      <c r="O727" s="50"/>
      <c r="P727">
        <v>715</v>
      </c>
    </row>
    <row r="728" spans="1:16" hidden="1">
      <c r="A728" s="29">
        <f>IF(C728="","",SUBTOTAL(103,$C$7:C728))</f>
        <v>8</v>
      </c>
      <c r="B728" s="37" t="s">
        <v>293</v>
      </c>
      <c r="C728" s="31" t="s">
        <v>141</v>
      </c>
      <c r="D728" s="37" t="s">
        <v>16</v>
      </c>
      <c r="E728" s="31" t="s">
        <v>733</v>
      </c>
      <c r="F728" s="30" t="s">
        <v>476</v>
      </c>
      <c r="G728" s="30" t="s">
        <v>194</v>
      </c>
      <c r="H728" s="30" t="s">
        <v>290</v>
      </c>
      <c r="I728" s="43">
        <v>1</v>
      </c>
      <c r="J728" s="46" t="s">
        <v>140</v>
      </c>
      <c r="K728" s="30">
        <v>8.5</v>
      </c>
      <c r="L728" s="109" t="s">
        <v>2479</v>
      </c>
      <c r="M728" s="43"/>
      <c r="N728" s="35"/>
      <c r="O728" s="50"/>
      <c r="P728">
        <v>716</v>
      </c>
    </row>
    <row r="729" spans="1:16" hidden="1">
      <c r="A729" s="29">
        <f>IF(C729="","",SUBTOTAL(103,$C$7:C729))</f>
        <v>8</v>
      </c>
      <c r="B729" s="37" t="s">
        <v>293</v>
      </c>
      <c r="C729" s="31" t="s">
        <v>141</v>
      </c>
      <c r="D729" s="37" t="s">
        <v>16</v>
      </c>
      <c r="E729" s="31" t="s">
        <v>733</v>
      </c>
      <c r="F729" s="30" t="s">
        <v>477</v>
      </c>
      <c r="G729" s="30" t="s">
        <v>130</v>
      </c>
      <c r="H729" s="30" t="s">
        <v>290</v>
      </c>
      <c r="I729" s="43">
        <v>1</v>
      </c>
      <c r="J729" s="46" t="s">
        <v>140</v>
      </c>
      <c r="K729" s="30">
        <v>5</v>
      </c>
      <c r="L729" s="109" t="s">
        <v>2479</v>
      </c>
      <c r="M729" s="43"/>
      <c r="N729" s="35"/>
      <c r="O729" s="50"/>
      <c r="P729">
        <v>717</v>
      </c>
    </row>
    <row r="730" spans="1:16" hidden="1">
      <c r="A730" s="29">
        <f>IF(C730="","",SUBTOTAL(103,$C$7:C730))</f>
        <v>8</v>
      </c>
      <c r="B730" s="37" t="s">
        <v>293</v>
      </c>
      <c r="C730" s="31" t="s">
        <v>141</v>
      </c>
      <c r="D730" s="37" t="s">
        <v>16</v>
      </c>
      <c r="E730" s="31" t="s">
        <v>733</v>
      </c>
      <c r="F730" s="30" t="s">
        <v>478</v>
      </c>
      <c r="G730" s="30" t="s">
        <v>93</v>
      </c>
      <c r="H730" s="30" t="s">
        <v>290</v>
      </c>
      <c r="I730" s="43">
        <v>1</v>
      </c>
      <c r="J730" s="46" t="s">
        <v>140</v>
      </c>
      <c r="K730" s="30">
        <v>62.1</v>
      </c>
      <c r="L730" s="109" t="s">
        <v>2479</v>
      </c>
      <c r="M730" s="43"/>
      <c r="N730" s="35"/>
      <c r="O730" s="50"/>
      <c r="P730">
        <v>718</v>
      </c>
    </row>
    <row r="731" spans="1:16" hidden="1">
      <c r="A731" s="29">
        <f>IF(C731="","",SUBTOTAL(103,$C$7:C731))</f>
        <v>8</v>
      </c>
      <c r="B731" s="37" t="s">
        <v>293</v>
      </c>
      <c r="C731" s="31" t="s">
        <v>141</v>
      </c>
      <c r="D731" s="37" t="s">
        <v>16</v>
      </c>
      <c r="E731" s="31" t="s">
        <v>733</v>
      </c>
      <c r="F731" s="30" t="s">
        <v>479</v>
      </c>
      <c r="G731" s="30" t="s">
        <v>94</v>
      </c>
      <c r="H731" s="30" t="s">
        <v>290</v>
      </c>
      <c r="I731" s="43">
        <v>1</v>
      </c>
      <c r="J731" s="46" t="s">
        <v>140</v>
      </c>
      <c r="K731" s="30">
        <v>7.4</v>
      </c>
      <c r="L731" s="109" t="s">
        <v>2479</v>
      </c>
      <c r="M731" s="43"/>
      <c r="N731" s="35"/>
      <c r="O731" s="50"/>
      <c r="P731">
        <v>719</v>
      </c>
    </row>
    <row r="732" spans="1:16" hidden="1">
      <c r="A732" s="29">
        <f>IF(C732="","",SUBTOTAL(103,$C$7:C732))</f>
        <v>8</v>
      </c>
      <c r="B732" s="37" t="s">
        <v>293</v>
      </c>
      <c r="C732" s="31" t="s">
        <v>141</v>
      </c>
      <c r="D732" s="37" t="s">
        <v>16</v>
      </c>
      <c r="E732" s="31" t="s">
        <v>733</v>
      </c>
      <c r="F732" s="30" t="s">
        <v>480</v>
      </c>
      <c r="G732" s="30" t="s">
        <v>93</v>
      </c>
      <c r="H732" s="30" t="s">
        <v>290</v>
      </c>
      <c r="I732" s="43">
        <v>1</v>
      </c>
      <c r="J732" s="46" t="s">
        <v>140</v>
      </c>
      <c r="K732" s="30">
        <v>5</v>
      </c>
      <c r="L732" s="109" t="s">
        <v>2479</v>
      </c>
      <c r="M732" s="43"/>
      <c r="N732" s="35"/>
      <c r="O732" s="50"/>
      <c r="P732">
        <v>720</v>
      </c>
    </row>
    <row r="733" spans="1:16" hidden="1">
      <c r="A733" s="29">
        <f>IF(C733="","",SUBTOTAL(103,$C$7:C733))</f>
        <v>8</v>
      </c>
      <c r="B733" s="37" t="s">
        <v>293</v>
      </c>
      <c r="C733" s="31" t="s">
        <v>141</v>
      </c>
      <c r="D733" s="37" t="s">
        <v>16</v>
      </c>
      <c r="E733" s="31" t="s">
        <v>733</v>
      </c>
      <c r="F733" s="30" t="s">
        <v>481</v>
      </c>
      <c r="G733" s="30" t="s">
        <v>128</v>
      </c>
      <c r="H733" s="30" t="s">
        <v>290</v>
      </c>
      <c r="I733" s="43">
        <v>1</v>
      </c>
      <c r="J733" s="46" t="s">
        <v>140</v>
      </c>
      <c r="K733" s="30">
        <v>14.9</v>
      </c>
      <c r="L733" s="109" t="s">
        <v>2479</v>
      </c>
      <c r="M733" s="43"/>
      <c r="N733" s="35"/>
      <c r="O733" s="50"/>
      <c r="P733">
        <v>721</v>
      </c>
    </row>
    <row r="734" spans="1:16" hidden="1">
      <c r="A734" s="29">
        <f>IF(C734="","",SUBTOTAL(103,$C$7:C734))</f>
        <v>8</v>
      </c>
      <c r="B734" s="37" t="s">
        <v>293</v>
      </c>
      <c r="C734" s="31" t="s">
        <v>141</v>
      </c>
      <c r="D734" s="37" t="s">
        <v>16</v>
      </c>
      <c r="E734" s="31" t="s">
        <v>733</v>
      </c>
      <c r="F734" s="30" t="s">
        <v>482</v>
      </c>
      <c r="G734" s="30" t="s">
        <v>195</v>
      </c>
      <c r="H734" s="30" t="s">
        <v>290</v>
      </c>
      <c r="I734" s="43">
        <v>1</v>
      </c>
      <c r="J734" s="46" t="s">
        <v>140</v>
      </c>
      <c r="K734" s="30">
        <v>5.0999999999999996</v>
      </c>
      <c r="L734" s="109" t="s">
        <v>2479</v>
      </c>
      <c r="M734" s="43"/>
      <c r="N734" s="35"/>
      <c r="O734" s="50"/>
      <c r="P734">
        <v>722</v>
      </c>
    </row>
    <row r="735" spans="1:16" hidden="1">
      <c r="A735" s="29">
        <f>IF(C735="","",SUBTOTAL(103,$C$7:C735))</f>
        <v>8</v>
      </c>
      <c r="B735" s="37" t="s">
        <v>293</v>
      </c>
      <c r="C735" s="31" t="s">
        <v>141</v>
      </c>
      <c r="D735" s="37" t="s">
        <v>16</v>
      </c>
      <c r="E735" s="31" t="s">
        <v>733</v>
      </c>
      <c r="F735" s="30" t="s">
        <v>483</v>
      </c>
      <c r="G735" s="30" t="s">
        <v>195</v>
      </c>
      <c r="H735" s="30" t="s">
        <v>290</v>
      </c>
      <c r="I735" s="43">
        <v>1</v>
      </c>
      <c r="J735" s="46" t="s">
        <v>140</v>
      </c>
      <c r="K735" s="30">
        <v>29.7</v>
      </c>
      <c r="L735" s="109" t="s">
        <v>2479</v>
      </c>
      <c r="M735" s="43"/>
      <c r="N735" s="35"/>
      <c r="O735" s="50"/>
      <c r="P735">
        <v>723</v>
      </c>
    </row>
    <row r="736" spans="1:16" hidden="1">
      <c r="A736" s="29">
        <f>IF(C736="","",SUBTOTAL(103,$C$7:C736))</f>
        <v>8</v>
      </c>
      <c r="B736" s="37" t="s">
        <v>293</v>
      </c>
      <c r="C736" s="31" t="s">
        <v>141</v>
      </c>
      <c r="D736" s="37" t="s">
        <v>16</v>
      </c>
      <c r="E736" s="31" t="s">
        <v>733</v>
      </c>
      <c r="F736" s="30" t="s">
        <v>484</v>
      </c>
      <c r="G736" s="30" t="s">
        <v>123</v>
      </c>
      <c r="H736" s="30" t="s">
        <v>290</v>
      </c>
      <c r="I736" s="43">
        <v>1</v>
      </c>
      <c r="J736" s="46" t="s">
        <v>140</v>
      </c>
      <c r="K736" s="30">
        <v>21.5</v>
      </c>
      <c r="L736" s="109" t="s">
        <v>2479</v>
      </c>
      <c r="M736" s="43"/>
      <c r="N736" s="35"/>
      <c r="O736" s="50"/>
      <c r="P736">
        <v>724</v>
      </c>
    </row>
    <row r="737" spans="1:16" hidden="1">
      <c r="A737" s="29">
        <f>IF(C737="","",SUBTOTAL(103,$C$7:C737))</f>
        <v>8</v>
      </c>
      <c r="B737" s="37" t="s">
        <v>293</v>
      </c>
      <c r="C737" s="31" t="s">
        <v>141</v>
      </c>
      <c r="D737" s="37" t="s">
        <v>16</v>
      </c>
      <c r="E737" s="31" t="s">
        <v>733</v>
      </c>
      <c r="F737" s="30" t="s">
        <v>485</v>
      </c>
      <c r="G737" s="30" t="s">
        <v>92</v>
      </c>
      <c r="H737" s="30" t="s">
        <v>290</v>
      </c>
      <c r="I737" s="43">
        <v>1</v>
      </c>
      <c r="J737" s="46" t="s">
        <v>140</v>
      </c>
      <c r="K737" s="30">
        <v>5</v>
      </c>
      <c r="L737" s="109" t="s">
        <v>2479</v>
      </c>
      <c r="M737" s="43"/>
      <c r="N737" s="35"/>
      <c r="O737" s="50"/>
      <c r="P737">
        <v>725</v>
      </c>
    </row>
    <row r="738" spans="1:16" hidden="1">
      <c r="A738" s="29">
        <f>IF(C738="","",SUBTOTAL(103,$C$7:C738))</f>
        <v>8</v>
      </c>
      <c r="B738" s="37" t="s">
        <v>293</v>
      </c>
      <c r="C738" s="31" t="s">
        <v>141</v>
      </c>
      <c r="D738" s="37" t="s">
        <v>17</v>
      </c>
      <c r="E738" s="31" t="s">
        <v>733</v>
      </c>
      <c r="F738" s="30" t="s">
        <v>710</v>
      </c>
      <c r="G738" s="30" t="s">
        <v>136</v>
      </c>
      <c r="H738" s="30" t="s">
        <v>290</v>
      </c>
      <c r="I738" s="43">
        <v>2</v>
      </c>
      <c r="J738" s="46" t="s">
        <v>140</v>
      </c>
      <c r="K738" s="30">
        <v>2027</v>
      </c>
      <c r="L738" s="109" t="s">
        <v>2479</v>
      </c>
      <c r="M738" s="43"/>
      <c r="N738" s="35"/>
      <c r="O738" s="50"/>
      <c r="P738">
        <v>726</v>
      </c>
    </row>
    <row r="739" spans="1:16" hidden="1">
      <c r="A739" s="29">
        <f>IF(C739="","",SUBTOTAL(103,$C$7:C739))</f>
        <v>8</v>
      </c>
      <c r="B739" s="37" t="s">
        <v>293</v>
      </c>
      <c r="C739" s="31" t="s">
        <v>141</v>
      </c>
      <c r="D739" s="37" t="s">
        <v>17</v>
      </c>
      <c r="E739" s="31" t="s">
        <v>733</v>
      </c>
      <c r="F739" s="30" t="s">
        <v>710</v>
      </c>
      <c r="G739" s="30" t="s">
        <v>136</v>
      </c>
      <c r="H739" s="30" t="s">
        <v>290</v>
      </c>
      <c r="I739" s="43">
        <v>3</v>
      </c>
      <c r="J739" s="46" t="s">
        <v>140</v>
      </c>
      <c r="K739" s="30">
        <v>358</v>
      </c>
      <c r="L739" s="109" t="s">
        <v>2479</v>
      </c>
      <c r="M739" s="43"/>
      <c r="N739" s="35"/>
      <c r="O739" s="50"/>
      <c r="P739">
        <v>727</v>
      </c>
    </row>
    <row r="740" spans="1:16" hidden="1">
      <c r="A740" s="29">
        <f>IF(C740="","",SUBTOTAL(103,$C$7:C740))</f>
        <v>8</v>
      </c>
      <c r="B740" s="37" t="s">
        <v>293</v>
      </c>
      <c r="C740" s="31" t="s">
        <v>141</v>
      </c>
      <c r="D740" s="37" t="s">
        <v>6</v>
      </c>
      <c r="E740" s="31" t="s">
        <v>733</v>
      </c>
      <c r="F740" s="30" t="s">
        <v>711</v>
      </c>
      <c r="G740" s="30" t="s">
        <v>199</v>
      </c>
      <c r="H740" s="30" t="s">
        <v>290</v>
      </c>
      <c r="I740" s="43">
        <v>800</v>
      </c>
      <c r="J740" s="46" t="s">
        <v>140</v>
      </c>
      <c r="K740" s="30">
        <v>1256</v>
      </c>
      <c r="L740" s="109" t="s">
        <v>2479</v>
      </c>
      <c r="M740" s="43"/>
      <c r="N740" s="35"/>
      <c r="O740" s="50"/>
      <c r="P740">
        <v>728</v>
      </c>
    </row>
    <row r="741" spans="1:16" hidden="1">
      <c r="A741" s="29">
        <f>IF(C741="","",SUBTOTAL(103,$C$7:C741))</f>
        <v>8</v>
      </c>
      <c r="B741" s="37" t="s">
        <v>293</v>
      </c>
      <c r="C741" s="31" t="s">
        <v>141</v>
      </c>
      <c r="D741" s="37" t="s">
        <v>26</v>
      </c>
      <c r="E741" s="31" t="s">
        <v>733</v>
      </c>
      <c r="F741" s="30" t="s">
        <v>555</v>
      </c>
      <c r="G741" s="30" t="s">
        <v>202</v>
      </c>
      <c r="H741" s="30" t="s">
        <v>289</v>
      </c>
      <c r="I741" s="43">
        <v>1.5</v>
      </c>
      <c r="J741" s="46" t="s">
        <v>140</v>
      </c>
      <c r="K741" s="30">
        <v>320</v>
      </c>
      <c r="L741" s="109" t="s">
        <v>2479</v>
      </c>
      <c r="M741" s="43"/>
      <c r="N741" s="35"/>
      <c r="O741" s="50"/>
      <c r="P741">
        <v>729</v>
      </c>
    </row>
    <row r="742" spans="1:16" hidden="1">
      <c r="A742" s="29">
        <f>IF(C742="","",SUBTOTAL(103,$C$7:C742))</f>
        <v>8</v>
      </c>
      <c r="B742" s="37" t="s">
        <v>293</v>
      </c>
      <c r="C742" s="31" t="s">
        <v>141</v>
      </c>
      <c r="D742" s="37" t="s">
        <v>26</v>
      </c>
      <c r="E742" s="31" t="s">
        <v>733</v>
      </c>
      <c r="F742" s="30" t="s">
        <v>557</v>
      </c>
      <c r="G742" s="30" t="s">
        <v>204</v>
      </c>
      <c r="H742" s="30" t="s">
        <v>290</v>
      </c>
      <c r="I742" s="43">
        <v>1.1000000000000001</v>
      </c>
      <c r="J742" s="46" t="s">
        <v>140</v>
      </c>
      <c r="K742" s="30">
        <v>210</v>
      </c>
      <c r="L742" s="109" t="s">
        <v>2479</v>
      </c>
      <c r="M742" s="43"/>
      <c r="N742" s="35"/>
      <c r="O742" s="50"/>
      <c r="P742">
        <v>730</v>
      </c>
    </row>
    <row r="743" spans="1:16" hidden="1">
      <c r="A743" s="29">
        <f>IF(C743="","",SUBTOTAL(103,$C$7:C743))</f>
        <v>8</v>
      </c>
      <c r="B743" s="37" t="s">
        <v>293</v>
      </c>
      <c r="C743" s="31" t="s">
        <v>141</v>
      </c>
      <c r="D743" s="37" t="s">
        <v>26</v>
      </c>
      <c r="E743" s="31" t="s">
        <v>733</v>
      </c>
      <c r="F743" s="30" t="s">
        <v>712</v>
      </c>
      <c r="G743" s="30" t="s">
        <v>274</v>
      </c>
      <c r="H743" s="30" t="s">
        <v>290</v>
      </c>
      <c r="I743" s="43">
        <v>1</v>
      </c>
      <c r="J743" s="46" t="s">
        <v>140</v>
      </c>
      <c r="K743" s="30">
        <v>70</v>
      </c>
      <c r="L743" s="109" t="s">
        <v>2479</v>
      </c>
      <c r="M743" s="43"/>
      <c r="N743" s="35"/>
      <c r="O743" s="50"/>
      <c r="P743">
        <v>731</v>
      </c>
    </row>
    <row r="744" spans="1:16" hidden="1">
      <c r="A744" s="29">
        <f>IF(C744="","",SUBTOTAL(103,$C$7:C744))</f>
        <v>8</v>
      </c>
      <c r="B744" s="37" t="s">
        <v>293</v>
      </c>
      <c r="C744" s="31" t="s">
        <v>141</v>
      </c>
      <c r="D744" s="37" t="s">
        <v>26</v>
      </c>
      <c r="E744" s="31" t="s">
        <v>733</v>
      </c>
      <c r="F744" s="30" t="s">
        <v>713</v>
      </c>
      <c r="G744" s="30" t="s">
        <v>275</v>
      </c>
      <c r="H744" s="30" t="s">
        <v>290</v>
      </c>
      <c r="I744" s="43">
        <v>0.6</v>
      </c>
      <c r="J744" s="46" t="s">
        <v>140</v>
      </c>
      <c r="K744" s="30">
        <v>110</v>
      </c>
      <c r="L744" s="109" t="s">
        <v>2479</v>
      </c>
      <c r="M744" s="43"/>
      <c r="N744" s="35"/>
      <c r="O744" s="50"/>
      <c r="P744">
        <v>732</v>
      </c>
    </row>
    <row r="745" spans="1:16" hidden="1">
      <c r="A745" s="29">
        <f>IF(C745="","",SUBTOTAL(103,$C$7:C745))</f>
        <v>8</v>
      </c>
      <c r="B745" s="37" t="s">
        <v>293</v>
      </c>
      <c r="C745" s="31" t="s">
        <v>141</v>
      </c>
      <c r="D745" s="37" t="s">
        <v>37</v>
      </c>
      <c r="E745" s="31" t="s">
        <v>2772</v>
      </c>
      <c r="F745" s="30" t="s">
        <v>714</v>
      </c>
      <c r="G745" s="30" t="s">
        <v>276</v>
      </c>
      <c r="H745" s="30" t="s">
        <v>290</v>
      </c>
      <c r="I745" s="43">
        <v>3</v>
      </c>
      <c r="J745" s="46" t="s">
        <v>140</v>
      </c>
      <c r="K745" s="30">
        <v>350</v>
      </c>
      <c r="L745" s="109" t="s">
        <v>2479</v>
      </c>
      <c r="M745" s="43"/>
      <c r="N745" s="35"/>
      <c r="O745" s="50"/>
      <c r="P745">
        <v>733</v>
      </c>
    </row>
    <row r="746" spans="1:16" hidden="1">
      <c r="A746" s="29">
        <f>IF(C746="","",SUBTOTAL(103,$C$7:C746))</f>
        <v>8</v>
      </c>
      <c r="B746" s="37" t="s">
        <v>293</v>
      </c>
      <c r="C746" s="31" t="s">
        <v>141</v>
      </c>
      <c r="D746" s="37" t="s">
        <v>37</v>
      </c>
      <c r="E746" s="31" t="s">
        <v>2772</v>
      </c>
      <c r="F746" s="30" t="s">
        <v>714</v>
      </c>
      <c r="G746" s="30" t="s">
        <v>276</v>
      </c>
      <c r="H746" s="30" t="s">
        <v>290</v>
      </c>
      <c r="I746" s="43">
        <v>10</v>
      </c>
      <c r="J746" s="46" t="s">
        <v>140</v>
      </c>
      <c r="K746" s="30">
        <v>500</v>
      </c>
      <c r="L746" s="109" t="s">
        <v>2479</v>
      </c>
      <c r="M746" s="43"/>
      <c r="N746" s="35"/>
      <c r="O746" s="50"/>
      <c r="P746">
        <v>734</v>
      </c>
    </row>
    <row r="747" spans="1:16" hidden="1">
      <c r="A747" s="29">
        <f>IF(C747="","",SUBTOTAL(103,$C$7:C747))</f>
        <v>8</v>
      </c>
      <c r="B747" s="37" t="s">
        <v>293</v>
      </c>
      <c r="C747" s="31" t="s">
        <v>141</v>
      </c>
      <c r="D747" s="37" t="s">
        <v>176</v>
      </c>
      <c r="E747" s="31" t="s">
        <v>733</v>
      </c>
      <c r="F747" s="30" t="s">
        <v>715</v>
      </c>
      <c r="G747" s="30" t="s">
        <v>207</v>
      </c>
      <c r="H747" s="30" t="s">
        <v>289</v>
      </c>
      <c r="I747" s="43">
        <v>0.5</v>
      </c>
      <c r="J747" s="46" t="s">
        <v>140</v>
      </c>
      <c r="K747" s="30">
        <v>86</v>
      </c>
      <c r="L747" s="109" t="s">
        <v>2479</v>
      </c>
      <c r="M747" s="43"/>
      <c r="N747" s="35"/>
      <c r="O747" s="50"/>
      <c r="P747">
        <v>735</v>
      </c>
    </row>
    <row r="748" spans="1:16" hidden="1">
      <c r="A748" s="29">
        <f>IF(C748="","",SUBTOTAL(103,$C$7:C748))</f>
        <v>8</v>
      </c>
      <c r="B748" s="37" t="s">
        <v>293</v>
      </c>
      <c r="C748" s="31" t="s">
        <v>141</v>
      </c>
      <c r="D748" s="37" t="s">
        <v>176</v>
      </c>
      <c r="E748" s="31" t="s">
        <v>733</v>
      </c>
      <c r="F748" s="30" t="s">
        <v>715</v>
      </c>
      <c r="G748" s="30" t="s">
        <v>277</v>
      </c>
      <c r="H748" s="30" t="s">
        <v>289</v>
      </c>
      <c r="I748" s="43">
        <v>0.5</v>
      </c>
      <c r="J748" s="46" t="s">
        <v>140</v>
      </c>
      <c r="K748" s="30">
        <v>80</v>
      </c>
      <c r="L748" s="109" t="s">
        <v>2479</v>
      </c>
      <c r="M748" s="43"/>
      <c r="N748" s="35"/>
      <c r="O748" s="50"/>
      <c r="P748">
        <v>736</v>
      </c>
    </row>
    <row r="749" spans="1:16" hidden="1">
      <c r="A749" s="29">
        <f>IF(C749="","",SUBTOTAL(103,$C$7:C749))</f>
        <v>8</v>
      </c>
      <c r="B749" s="37" t="s">
        <v>293</v>
      </c>
      <c r="C749" s="31" t="s">
        <v>141</v>
      </c>
      <c r="D749" s="37" t="s">
        <v>176</v>
      </c>
      <c r="E749" s="31" t="s">
        <v>733</v>
      </c>
      <c r="F749" s="30" t="s">
        <v>715</v>
      </c>
      <c r="G749" s="30" t="s">
        <v>278</v>
      </c>
      <c r="H749" s="30" t="s">
        <v>289</v>
      </c>
      <c r="I749" s="43">
        <v>0.5</v>
      </c>
      <c r="J749" s="46" t="s">
        <v>140</v>
      </c>
      <c r="K749" s="30">
        <v>80</v>
      </c>
      <c r="L749" s="109" t="s">
        <v>2479</v>
      </c>
      <c r="M749" s="43"/>
      <c r="N749" s="35"/>
      <c r="O749" s="50"/>
      <c r="P749">
        <v>737</v>
      </c>
    </row>
    <row r="750" spans="1:16" hidden="1">
      <c r="A750" s="29">
        <f>IF(C750="","",SUBTOTAL(103,$C$7:C750))</f>
        <v>8</v>
      </c>
      <c r="B750" s="37" t="s">
        <v>293</v>
      </c>
      <c r="C750" s="31" t="s">
        <v>141</v>
      </c>
      <c r="D750" s="37" t="s">
        <v>176</v>
      </c>
      <c r="E750" s="31" t="s">
        <v>733</v>
      </c>
      <c r="F750" s="30" t="s">
        <v>715</v>
      </c>
      <c r="G750" s="30" t="s">
        <v>279</v>
      </c>
      <c r="H750" s="30" t="s">
        <v>289</v>
      </c>
      <c r="I750" s="43">
        <v>0.5</v>
      </c>
      <c r="J750" s="46" t="s">
        <v>140</v>
      </c>
      <c r="K750" s="30">
        <v>80</v>
      </c>
      <c r="L750" s="109" t="s">
        <v>2479</v>
      </c>
      <c r="M750" s="43"/>
      <c r="N750" s="35"/>
      <c r="O750" s="50"/>
      <c r="P750">
        <v>738</v>
      </c>
    </row>
    <row r="751" spans="1:16" hidden="1">
      <c r="A751" s="29">
        <f>IF(C751="","",SUBTOTAL(103,$C$7:C751))</f>
        <v>8</v>
      </c>
      <c r="B751" s="37" t="s">
        <v>293</v>
      </c>
      <c r="C751" s="31" t="s">
        <v>141</v>
      </c>
      <c r="D751" s="37" t="s">
        <v>176</v>
      </c>
      <c r="E751" s="31" t="s">
        <v>733</v>
      </c>
      <c r="F751" s="30" t="s">
        <v>715</v>
      </c>
      <c r="G751" s="30" t="s">
        <v>280</v>
      </c>
      <c r="H751" s="30" t="s">
        <v>289</v>
      </c>
      <c r="I751" s="43">
        <v>0.5</v>
      </c>
      <c r="J751" s="46" t="s">
        <v>140</v>
      </c>
      <c r="K751" s="30">
        <v>80</v>
      </c>
      <c r="L751" s="109" t="s">
        <v>2479</v>
      </c>
      <c r="M751" s="43"/>
      <c r="N751" s="35"/>
      <c r="O751" s="50"/>
      <c r="P751">
        <v>739</v>
      </c>
    </row>
    <row r="752" spans="1:16" hidden="1">
      <c r="A752" s="29">
        <f>IF(C752="","",SUBTOTAL(103,$C$7:C752))</f>
        <v>8</v>
      </c>
      <c r="B752" s="37" t="s">
        <v>293</v>
      </c>
      <c r="C752" s="31" t="s">
        <v>141</v>
      </c>
      <c r="D752" s="37" t="s">
        <v>176</v>
      </c>
      <c r="E752" s="31" t="s">
        <v>733</v>
      </c>
      <c r="F752" s="30" t="s">
        <v>715</v>
      </c>
      <c r="G752" s="30" t="s">
        <v>281</v>
      </c>
      <c r="H752" s="30" t="s">
        <v>289</v>
      </c>
      <c r="I752" s="43">
        <v>0.5</v>
      </c>
      <c r="J752" s="46" t="s">
        <v>140</v>
      </c>
      <c r="K752" s="30">
        <v>80</v>
      </c>
      <c r="L752" s="109" t="s">
        <v>2479</v>
      </c>
      <c r="M752" s="43"/>
      <c r="N752" s="35"/>
      <c r="O752" s="50"/>
      <c r="P752">
        <v>740</v>
      </c>
    </row>
    <row r="753" spans="1:16" hidden="1">
      <c r="A753" s="29">
        <f>IF(C753="","",SUBTOTAL(103,$C$7:C753))</f>
        <v>8</v>
      </c>
      <c r="B753" s="37" t="s">
        <v>293</v>
      </c>
      <c r="C753" s="31" t="s">
        <v>141</v>
      </c>
      <c r="D753" s="37" t="s">
        <v>5</v>
      </c>
      <c r="E753" s="31" t="s">
        <v>733</v>
      </c>
      <c r="F753" s="30" t="s">
        <v>716</v>
      </c>
      <c r="G753" s="30" t="s">
        <v>213</v>
      </c>
      <c r="H753" s="30" t="s">
        <v>289</v>
      </c>
      <c r="I753" s="43">
        <v>1</v>
      </c>
      <c r="J753" s="46" t="s">
        <v>140</v>
      </c>
      <c r="K753" s="30">
        <v>300</v>
      </c>
      <c r="L753" s="109" t="s">
        <v>2479</v>
      </c>
      <c r="M753" s="43"/>
      <c r="N753" s="35"/>
      <c r="O753" s="50"/>
      <c r="P753">
        <v>741</v>
      </c>
    </row>
    <row r="754" spans="1:16" hidden="1">
      <c r="A754" s="29">
        <f>IF(C754="","",SUBTOTAL(103,$C$7:C754))</f>
        <v>8</v>
      </c>
      <c r="B754" s="37" t="s">
        <v>293</v>
      </c>
      <c r="C754" s="31" t="s">
        <v>141</v>
      </c>
      <c r="D754" s="37" t="s">
        <v>38</v>
      </c>
      <c r="E754" s="31" t="s">
        <v>733</v>
      </c>
      <c r="F754" s="30" t="s">
        <v>717</v>
      </c>
      <c r="G754" s="30" t="s">
        <v>282</v>
      </c>
      <c r="H754" s="30" t="s">
        <v>290</v>
      </c>
      <c r="I754" s="43">
        <v>3</v>
      </c>
      <c r="J754" s="46" t="s">
        <v>140</v>
      </c>
      <c r="K754" s="30">
        <v>143</v>
      </c>
      <c r="L754" s="109" t="s">
        <v>2479</v>
      </c>
      <c r="M754" s="43"/>
      <c r="N754" s="35"/>
      <c r="O754" s="50"/>
      <c r="P754">
        <v>742</v>
      </c>
    </row>
    <row r="755" spans="1:16" hidden="1">
      <c r="A755" s="29">
        <f>IF(C755="","",SUBTOTAL(103,$C$7:C755))</f>
        <v>8</v>
      </c>
      <c r="B755" s="37" t="s">
        <v>293</v>
      </c>
      <c r="C755" s="31" t="s">
        <v>141</v>
      </c>
      <c r="D755" s="37" t="s">
        <v>39</v>
      </c>
      <c r="E755" s="31" t="s">
        <v>733</v>
      </c>
      <c r="F755" s="30" t="s">
        <v>718</v>
      </c>
      <c r="G755" s="30" t="s">
        <v>138</v>
      </c>
      <c r="H755" s="30" t="s">
        <v>290</v>
      </c>
      <c r="I755" s="43">
        <v>1</v>
      </c>
      <c r="J755" s="46" t="s">
        <v>140</v>
      </c>
      <c r="K755" s="30">
        <v>180</v>
      </c>
      <c r="L755" s="109" t="s">
        <v>2479</v>
      </c>
      <c r="M755" s="43"/>
      <c r="N755" s="35"/>
      <c r="O755" s="50"/>
      <c r="P755">
        <v>743</v>
      </c>
    </row>
    <row r="756" spans="1:16" hidden="1">
      <c r="A756" s="29">
        <f>IF(C756="","",SUBTOTAL(103,$C$7:C756))</f>
        <v>8</v>
      </c>
      <c r="B756" s="37" t="s">
        <v>293</v>
      </c>
      <c r="C756" s="31" t="s">
        <v>141</v>
      </c>
      <c r="D756" s="37" t="s">
        <v>39</v>
      </c>
      <c r="E756" s="31" t="s">
        <v>733</v>
      </c>
      <c r="F756" s="30" t="s">
        <v>718</v>
      </c>
      <c r="G756" s="30" t="s">
        <v>138</v>
      </c>
      <c r="H756" s="30" t="s">
        <v>290</v>
      </c>
      <c r="I756" s="43">
        <v>2.5</v>
      </c>
      <c r="J756" s="46" t="s">
        <v>140</v>
      </c>
      <c r="K756" s="30">
        <v>505</v>
      </c>
      <c r="L756" s="109" t="s">
        <v>2479</v>
      </c>
      <c r="M756" s="43"/>
      <c r="N756" s="35"/>
      <c r="O756" s="50"/>
      <c r="P756">
        <v>744</v>
      </c>
    </row>
    <row r="757" spans="1:16" hidden="1">
      <c r="A757" s="29">
        <f>IF(C757="","",SUBTOTAL(103,$C$7:C757))</f>
        <v>8</v>
      </c>
      <c r="B757" s="37" t="s">
        <v>293</v>
      </c>
      <c r="C757" s="31" t="s">
        <v>141</v>
      </c>
      <c r="D757" s="37" t="s">
        <v>154</v>
      </c>
      <c r="E757" s="31" t="s">
        <v>733</v>
      </c>
      <c r="F757" s="30" t="s">
        <v>719</v>
      </c>
      <c r="G757" s="30" t="s">
        <v>283</v>
      </c>
      <c r="H757" s="30" t="s">
        <v>290</v>
      </c>
      <c r="I757" s="43">
        <v>1.7</v>
      </c>
      <c r="J757" s="46" t="s">
        <v>140</v>
      </c>
      <c r="K757" s="30">
        <v>200</v>
      </c>
      <c r="L757" s="109" t="s">
        <v>2479</v>
      </c>
      <c r="M757" s="43"/>
      <c r="N757" s="35"/>
      <c r="O757" s="50"/>
      <c r="P757">
        <v>745</v>
      </c>
    </row>
    <row r="758" spans="1:16" hidden="1">
      <c r="A758" s="29">
        <f>IF(C758="","",SUBTOTAL(103,$C$7:C758))</f>
        <v>8</v>
      </c>
      <c r="B758" s="37" t="s">
        <v>293</v>
      </c>
      <c r="C758" s="31" t="s">
        <v>141</v>
      </c>
      <c r="D758" s="37" t="s">
        <v>155</v>
      </c>
      <c r="E758" s="31" t="s">
        <v>733</v>
      </c>
      <c r="F758" s="30" t="s">
        <v>635</v>
      </c>
      <c r="G758" s="30" t="s">
        <v>232</v>
      </c>
      <c r="H758" s="30" t="s">
        <v>290</v>
      </c>
      <c r="I758" s="43">
        <v>1</v>
      </c>
      <c r="J758" s="46" t="s">
        <v>140</v>
      </c>
      <c r="K758" s="30">
        <v>336</v>
      </c>
      <c r="L758" s="109" t="s">
        <v>2479</v>
      </c>
      <c r="M758" s="43"/>
      <c r="N758" s="35"/>
      <c r="O758" s="50"/>
      <c r="P758">
        <v>746</v>
      </c>
    </row>
    <row r="759" spans="1:16" hidden="1">
      <c r="A759" s="29">
        <f>IF(C759="","",SUBTOTAL(103,$C$7:C759))</f>
        <v>8</v>
      </c>
      <c r="B759" s="37" t="s">
        <v>293</v>
      </c>
      <c r="C759" s="31" t="s">
        <v>141</v>
      </c>
      <c r="D759" s="37" t="s">
        <v>155</v>
      </c>
      <c r="E759" s="31" t="s">
        <v>733</v>
      </c>
      <c r="F759" s="30" t="s">
        <v>636</v>
      </c>
      <c r="G759" s="30" t="s">
        <v>233</v>
      </c>
      <c r="H759" s="30" t="s">
        <v>290</v>
      </c>
      <c r="I759" s="43">
        <v>1</v>
      </c>
      <c r="J759" s="46" t="s">
        <v>140</v>
      </c>
      <c r="K759" s="30">
        <v>420</v>
      </c>
      <c r="L759" s="109" t="s">
        <v>2479</v>
      </c>
      <c r="M759" s="43"/>
      <c r="N759" s="35"/>
      <c r="O759" s="50"/>
      <c r="P759">
        <v>747</v>
      </c>
    </row>
    <row r="760" spans="1:16" hidden="1">
      <c r="A760" s="29">
        <f>IF(C760="","",SUBTOTAL(103,$C$7:C760))</f>
        <v>8</v>
      </c>
      <c r="B760" s="37" t="s">
        <v>293</v>
      </c>
      <c r="C760" s="31" t="s">
        <v>141</v>
      </c>
      <c r="D760" s="37" t="s">
        <v>155</v>
      </c>
      <c r="E760" s="31" t="s">
        <v>733</v>
      </c>
      <c r="F760" s="30" t="s">
        <v>1459</v>
      </c>
      <c r="G760" s="30" t="s">
        <v>234</v>
      </c>
      <c r="H760" s="30" t="s">
        <v>290</v>
      </c>
      <c r="I760" s="43">
        <v>4</v>
      </c>
      <c r="J760" s="46" t="s">
        <v>140</v>
      </c>
      <c r="K760" s="30">
        <v>125</v>
      </c>
      <c r="L760" s="109" t="s">
        <v>2479</v>
      </c>
      <c r="M760" s="43"/>
      <c r="N760" s="35"/>
      <c r="O760" s="50"/>
      <c r="P760">
        <v>748</v>
      </c>
    </row>
    <row r="761" spans="1:16" hidden="1">
      <c r="A761" s="29">
        <f>IF(C761="","",SUBTOTAL(103,$C$7:C761))</f>
        <v>8</v>
      </c>
      <c r="B761" s="37" t="s">
        <v>293</v>
      </c>
      <c r="C761" s="31" t="s">
        <v>141</v>
      </c>
      <c r="D761" s="37" t="s">
        <v>177</v>
      </c>
      <c r="E761" s="31" t="s">
        <v>733</v>
      </c>
      <c r="F761" s="30" t="s">
        <v>638</v>
      </c>
      <c r="G761" s="30" t="s">
        <v>166</v>
      </c>
      <c r="H761" s="30" t="s">
        <v>289</v>
      </c>
      <c r="I761" s="43">
        <v>0.9</v>
      </c>
      <c r="J761" s="46" t="s">
        <v>140</v>
      </c>
      <c r="K761" s="30">
        <v>45</v>
      </c>
      <c r="L761" s="109" t="s">
        <v>2479</v>
      </c>
      <c r="M761" s="43"/>
      <c r="N761" s="35"/>
      <c r="O761" s="50"/>
      <c r="P761">
        <v>749</v>
      </c>
    </row>
    <row r="762" spans="1:16" hidden="1">
      <c r="A762" s="29">
        <f>IF(C762="","",SUBTOTAL(103,$C$7:C762))</f>
        <v>8</v>
      </c>
      <c r="B762" s="37" t="s">
        <v>293</v>
      </c>
      <c r="C762" s="31" t="s">
        <v>141</v>
      </c>
      <c r="D762" s="37" t="s">
        <v>177</v>
      </c>
      <c r="E762" s="31" t="s">
        <v>733</v>
      </c>
      <c r="F762" s="30" t="s">
        <v>664</v>
      </c>
      <c r="G762" s="30" t="s">
        <v>168</v>
      </c>
      <c r="H762" s="30" t="s">
        <v>290</v>
      </c>
      <c r="I762" s="43">
        <v>4</v>
      </c>
      <c r="J762" s="46" t="s">
        <v>140</v>
      </c>
      <c r="K762" s="30">
        <v>185</v>
      </c>
      <c r="L762" s="109" t="s">
        <v>2479</v>
      </c>
      <c r="M762" s="43"/>
      <c r="N762" s="35"/>
      <c r="O762" s="50"/>
      <c r="P762">
        <v>750</v>
      </c>
    </row>
    <row r="763" spans="1:16" hidden="1">
      <c r="A763" s="29">
        <f>IF(C763="","",SUBTOTAL(103,$C$7:C763))</f>
        <v>8</v>
      </c>
      <c r="B763" s="37" t="s">
        <v>293</v>
      </c>
      <c r="C763" s="31" t="s">
        <v>141</v>
      </c>
      <c r="D763" s="37" t="s">
        <v>41</v>
      </c>
      <c r="E763" s="31" t="s">
        <v>733</v>
      </c>
      <c r="F763" s="30" t="s">
        <v>663</v>
      </c>
      <c r="G763" s="30" t="s">
        <v>120</v>
      </c>
      <c r="H763" s="30" t="s">
        <v>289</v>
      </c>
      <c r="I763" s="43">
        <v>1</v>
      </c>
      <c r="J763" s="46" t="s">
        <v>140</v>
      </c>
      <c r="K763" s="30">
        <v>3</v>
      </c>
      <c r="L763" s="109" t="s">
        <v>2479</v>
      </c>
      <c r="M763" s="43"/>
      <c r="N763" s="35"/>
      <c r="O763" s="50"/>
      <c r="P763">
        <v>751</v>
      </c>
    </row>
    <row r="764" spans="1:16" hidden="1">
      <c r="A764" s="29">
        <f>IF(C764="","",SUBTOTAL(103,$C$7:C764))</f>
        <v>8</v>
      </c>
      <c r="B764" s="37" t="s">
        <v>293</v>
      </c>
      <c r="C764" s="31" t="s">
        <v>141</v>
      </c>
      <c r="D764" s="37" t="s">
        <v>41</v>
      </c>
      <c r="E764" s="31" t="s">
        <v>733</v>
      </c>
      <c r="F764" s="30" t="s">
        <v>663</v>
      </c>
      <c r="G764" s="30" t="s">
        <v>120</v>
      </c>
      <c r="H764" s="30" t="s">
        <v>290</v>
      </c>
      <c r="I764" s="43">
        <v>1</v>
      </c>
      <c r="J764" s="46" t="s">
        <v>140</v>
      </c>
      <c r="K764" s="30">
        <v>12</v>
      </c>
      <c r="L764" s="109" t="s">
        <v>2479</v>
      </c>
      <c r="M764" s="43"/>
      <c r="N764" s="35"/>
      <c r="O764" s="50"/>
      <c r="P764">
        <v>752</v>
      </c>
    </row>
    <row r="765" spans="1:16" hidden="1">
      <c r="A765" s="29">
        <f>IF(C765="","",SUBTOTAL(103,$C$7:C765))</f>
        <v>8</v>
      </c>
      <c r="B765" s="37" t="s">
        <v>293</v>
      </c>
      <c r="C765" s="31" t="s">
        <v>141</v>
      </c>
      <c r="D765" s="37" t="s">
        <v>178</v>
      </c>
      <c r="E765" s="31" t="s">
        <v>733</v>
      </c>
      <c r="F765" s="30" t="s">
        <v>720</v>
      </c>
      <c r="G765" s="30" t="s">
        <v>284</v>
      </c>
      <c r="H765" s="30" t="s">
        <v>290</v>
      </c>
      <c r="I765" s="43">
        <v>1</v>
      </c>
      <c r="J765" s="46" t="s">
        <v>140</v>
      </c>
      <c r="K765" s="30">
        <v>74</v>
      </c>
      <c r="L765" s="109" t="s">
        <v>2479</v>
      </c>
      <c r="M765" s="43"/>
      <c r="N765" s="35"/>
      <c r="O765" s="50"/>
      <c r="P765">
        <v>753</v>
      </c>
    </row>
    <row r="766" spans="1:16" hidden="1">
      <c r="A766" s="29">
        <f>IF(C766="","",SUBTOTAL(103,$C$7:C766))</f>
        <v>8</v>
      </c>
      <c r="B766" s="37" t="s">
        <v>293</v>
      </c>
      <c r="C766" s="31" t="s">
        <v>141</v>
      </c>
      <c r="D766" s="37" t="s">
        <v>42</v>
      </c>
      <c r="E766" s="31" t="s">
        <v>733</v>
      </c>
      <c r="F766" s="30" t="s">
        <v>721</v>
      </c>
      <c r="G766" s="30" t="s">
        <v>139</v>
      </c>
      <c r="H766" s="30" t="s">
        <v>289</v>
      </c>
      <c r="I766" s="43">
        <v>1</v>
      </c>
      <c r="J766" s="46" t="s">
        <v>140</v>
      </c>
      <c r="K766" s="30">
        <v>1000</v>
      </c>
      <c r="L766" s="109" t="s">
        <v>2479</v>
      </c>
      <c r="M766" s="43"/>
      <c r="N766" s="35"/>
      <c r="O766" s="50"/>
      <c r="P766">
        <v>754</v>
      </c>
    </row>
    <row r="767" spans="1:16" hidden="1">
      <c r="A767" s="29">
        <f>IF(C767="","",SUBTOTAL(103,$C$7:C767))</f>
        <v>8</v>
      </c>
      <c r="B767" s="37" t="s">
        <v>293</v>
      </c>
      <c r="C767" s="31" t="s">
        <v>141</v>
      </c>
      <c r="D767" s="37" t="s">
        <v>43</v>
      </c>
      <c r="E767" s="31" t="s">
        <v>733</v>
      </c>
      <c r="F767" s="30" t="s">
        <v>722</v>
      </c>
      <c r="G767" s="30" t="s">
        <v>285</v>
      </c>
      <c r="H767" s="30" t="s">
        <v>290</v>
      </c>
      <c r="I767" s="43">
        <v>30</v>
      </c>
      <c r="J767" s="46" t="s">
        <v>140</v>
      </c>
      <c r="K767" s="30">
        <v>200</v>
      </c>
      <c r="L767" s="109" t="s">
        <v>2479</v>
      </c>
      <c r="M767" s="43"/>
      <c r="N767" s="35"/>
      <c r="O767" s="50"/>
      <c r="P767">
        <v>755</v>
      </c>
    </row>
    <row r="768" spans="1:16" hidden="1">
      <c r="A768" s="29">
        <f>IF(C768="","",SUBTOTAL(103,$C$7:C768))</f>
        <v>8</v>
      </c>
      <c r="B768" s="37" t="s">
        <v>293</v>
      </c>
      <c r="C768" s="31" t="s">
        <v>141</v>
      </c>
      <c r="D768" s="37" t="s">
        <v>43</v>
      </c>
      <c r="E768" s="31" t="s">
        <v>733</v>
      </c>
      <c r="F768" s="30" t="s">
        <v>722</v>
      </c>
      <c r="G768" s="30" t="s">
        <v>285</v>
      </c>
      <c r="H768" s="30" t="s">
        <v>289</v>
      </c>
      <c r="I768" s="43">
        <v>5</v>
      </c>
      <c r="J768" s="46" t="s">
        <v>140</v>
      </c>
      <c r="K768" s="30">
        <v>100</v>
      </c>
      <c r="L768" s="109" t="s">
        <v>2479</v>
      </c>
      <c r="M768" s="43"/>
      <c r="N768" s="35"/>
      <c r="O768" s="50"/>
      <c r="P768">
        <v>756</v>
      </c>
    </row>
    <row r="769" spans="1:17" hidden="1">
      <c r="A769" s="29">
        <f>IF(C769="","",SUBTOTAL(103,$C$7:C769))</f>
        <v>8</v>
      </c>
      <c r="B769" s="37" t="s">
        <v>293</v>
      </c>
      <c r="C769" s="31" t="s">
        <v>141</v>
      </c>
      <c r="D769" s="37" t="s">
        <v>43</v>
      </c>
      <c r="E769" s="31" t="s">
        <v>733</v>
      </c>
      <c r="F769" s="30" t="s">
        <v>722</v>
      </c>
      <c r="G769" s="30" t="s">
        <v>285</v>
      </c>
      <c r="H769" s="30" t="s">
        <v>290</v>
      </c>
      <c r="I769" s="43">
        <v>5</v>
      </c>
      <c r="J769" s="46" t="s">
        <v>140</v>
      </c>
      <c r="K769" s="30">
        <v>100</v>
      </c>
      <c r="L769" s="109" t="s">
        <v>2479</v>
      </c>
      <c r="M769" s="43"/>
      <c r="N769" s="35"/>
      <c r="O769" s="50"/>
      <c r="P769">
        <v>757</v>
      </c>
    </row>
    <row r="770" spans="1:17" hidden="1">
      <c r="A770" s="29">
        <f>IF(C770="","",SUBTOTAL(103,$C$7:C770))</f>
        <v>8</v>
      </c>
      <c r="B770" s="37" t="s">
        <v>293</v>
      </c>
      <c r="C770" s="31" t="s">
        <v>141</v>
      </c>
      <c r="D770" s="37" t="s">
        <v>179</v>
      </c>
      <c r="E770" s="31" t="s">
        <v>733</v>
      </c>
      <c r="F770" s="30" t="s">
        <v>723</v>
      </c>
      <c r="G770" s="30" t="s">
        <v>286</v>
      </c>
      <c r="H770" s="30" t="s">
        <v>289</v>
      </c>
      <c r="I770" s="43">
        <v>3</v>
      </c>
      <c r="J770" s="46" t="s">
        <v>140</v>
      </c>
      <c r="K770" s="30">
        <v>100</v>
      </c>
      <c r="L770" s="109" t="s">
        <v>2479</v>
      </c>
      <c r="M770" s="43"/>
      <c r="N770" s="35"/>
      <c r="O770" s="50"/>
      <c r="P770">
        <v>758</v>
      </c>
    </row>
    <row r="771" spans="1:17" hidden="1">
      <c r="A771" s="29">
        <f>IF(C771="","",SUBTOTAL(103,$C$7:C771))</f>
        <v>8</v>
      </c>
      <c r="B771" s="37" t="s">
        <v>293</v>
      </c>
      <c r="C771" s="31" t="s">
        <v>141</v>
      </c>
      <c r="D771" s="37" t="s">
        <v>25</v>
      </c>
      <c r="E771" s="31" t="s">
        <v>733</v>
      </c>
      <c r="F771" s="30" t="s">
        <v>724</v>
      </c>
      <c r="G771" s="30" t="s">
        <v>287</v>
      </c>
      <c r="H771" s="30" t="s">
        <v>289</v>
      </c>
      <c r="I771" s="43">
        <v>3</v>
      </c>
      <c r="J771" s="46" t="s">
        <v>140</v>
      </c>
      <c r="K771" s="30">
        <v>1600</v>
      </c>
      <c r="L771" s="109" t="s">
        <v>2479</v>
      </c>
      <c r="M771" s="43"/>
      <c r="N771" s="35"/>
      <c r="O771" s="50"/>
      <c r="P771">
        <v>759</v>
      </c>
    </row>
    <row r="772" spans="1:17" hidden="1">
      <c r="A772" s="29">
        <f>IF(C772="","",SUBTOTAL(103,$C$7:C772))</f>
        <v>8</v>
      </c>
      <c r="B772" s="37" t="s">
        <v>293</v>
      </c>
      <c r="C772" s="31" t="s">
        <v>141</v>
      </c>
      <c r="D772" s="37" t="s">
        <v>180</v>
      </c>
      <c r="E772" s="31" t="s">
        <v>733</v>
      </c>
      <c r="F772" s="30" t="s">
        <v>725</v>
      </c>
      <c r="G772" s="30" t="s">
        <v>288</v>
      </c>
      <c r="H772" s="30" t="s">
        <v>290</v>
      </c>
      <c r="I772" s="43">
        <v>8.5</v>
      </c>
      <c r="J772" s="46" t="s">
        <v>140</v>
      </c>
      <c r="K772" s="30">
        <v>300</v>
      </c>
      <c r="L772" s="109" t="s">
        <v>2479</v>
      </c>
      <c r="M772" s="43"/>
      <c r="N772" s="35"/>
      <c r="O772" s="50"/>
      <c r="P772">
        <v>760</v>
      </c>
    </row>
    <row r="773" spans="1:17" hidden="1">
      <c r="A773" s="29" t="str">
        <f>IF(C773="","",SUBTOTAL(103,$C$7:C773))</f>
        <v/>
      </c>
      <c r="B773" s="37"/>
      <c r="C773" s="31"/>
      <c r="D773" s="37"/>
      <c r="E773" s="31"/>
      <c r="F773" s="30"/>
      <c r="G773" s="30"/>
      <c r="H773" s="30"/>
      <c r="I773" s="43"/>
      <c r="J773" s="46"/>
      <c r="K773" s="30"/>
      <c r="L773" s="109"/>
      <c r="M773" s="43"/>
      <c r="N773" s="35"/>
      <c r="O773" s="50"/>
      <c r="Q773" t="s">
        <v>2496</v>
      </c>
    </row>
    <row r="774" spans="1:17" hidden="1">
      <c r="A774" s="29" t="str">
        <f>IF(C774="","",SUBTOTAL(103,$C$7:C774))</f>
        <v/>
      </c>
      <c r="B774" s="37"/>
      <c r="C774" s="31"/>
      <c r="D774" s="37"/>
      <c r="E774" s="31"/>
      <c r="F774" s="30"/>
      <c r="G774" s="30"/>
      <c r="H774" s="30"/>
      <c r="I774" s="55" t="s">
        <v>2421</v>
      </c>
      <c r="J774" s="54"/>
      <c r="K774" s="53">
        <f>SUBTOTAL(9,K7:K773)</f>
        <v>12560</v>
      </c>
      <c r="L774" s="109"/>
      <c r="M774" s="43"/>
      <c r="N774" s="35"/>
      <c r="O774" s="50"/>
      <c r="Q774" t="s">
        <v>2496</v>
      </c>
    </row>
    <row r="775" spans="1:17">
      <c r="A775" s="29" t="str">
        <f>IF(C775="","",SUBTOTAL(103,$C$7:C775))</f>
        <v/>
      </c>
      <c r="B775" s="37"/>
      <c r="C775" s="31"/>
      <c r="D775" s="37"/>
      <c r="E775" s="31"/>
      <c r="F775" s="30"/>
      <c r="G775" s="30"/>
      <c r="H775" s="30"/>
      <c r="I775" s="43"/>
      <c r="J775" s="46"/>
      <c r="K775" s="30"/>
      <c r="L775" s="109"/>
      <c r="M775" s="43"/>
      <c r="N775" s="35"/>
      <c r="O775" s="50" t="s">
        <v>147</v>
      </c>
    </row>
    <row r="776" spans="1:17">
      <c r="L776" s="97"/>
      <c r="O776" s="102" t="s">
        <v>147</v>
      </c>
    </row>
    <row r="777" spans="1:17" ht="18.75">
      <c r="A777" s="103" t="s">
        <v>2514</v>
      </c>
      <c r="L777" s="97"/>
      <c r="O777" s="104" t="s">
        <v>147</v>
      </c>
    </row>
    <row r="778" spans="1:17" ht="27" hidden="1">
      <c r="A778" s="38" t="s">
        <v>1468</v>
      </c>
      <c r="B778" s="39" t="s">
        <v>149</v>
      </c>
      <c r="C778" s="52" t="s">
        <v>1470</v>
      </c>
      <c r="D778" s="26" t="s">
        <v>2</v>
      </c>
      <c r="E778" s="101" t="s">
        <v>1469</v>
      </c>
      <c r="F778" s="26" t="s">
        <v>0</v>
      </c>
      <c r="G778" s="26" t="s">
        <v>1</v>
      </c>
      <c r="H778" s="217" t="s">
        <v>2598</v>
      </c>
      <c r="I778" s="218"/>
      <c r="J778" s="219"/>
      <c r="K778" s="117" t="s">
        <v>728</v>
      </c>
      <c r="L778" s="162" t="s">
        <v>142</v>
      </c>
      <c r="M778" s="116" t="s">
        <v>2751</v>
      </c>
      <c r="N778" s="51"/>
      <c r="O778" s="50"/>
    </row>
    <row r="779" spans="1:17" ht="24" hidden="1">
      <c r="A779" s="29">
        <f>IF(C779="","",SUBTOTAL(103,$C$779:C779))</f>
        <v>0</v>
      </c>
      <c r="B779" s="37" t="s">
        <v>150</v>
      </c>
      <c r="C779" s="31" t="s">
        <v>141</v>
      </c>
      <c r="D779" s="30" t="s">
        <v>4</v>
      </c>
      <c r="E779" s="31" t="s">
        <v>1978</v>
      </c>
      <c r="F779" s="30" t="s">
        <v>1997</v>
      </c>
      <c r="G779" s="32" t="s">
        <v>2123</v>
      </c>
      <c r="H779" s="32" t="s">
        <v>2142</v>
      </c>
      <c r="I779" s="41">
        <v>9</v>
      </c>
      <c r="J779" s="44" t="s">
        <v>140</v>
      </c>
      <c r="K779" s="36">
        <v>89800</v>
      </c>
      <c r="L779" s="120" t="s">
        <v>2599</v>
      </c>
      <c r="M779" s="119" t="s">
        <v>2599</v>
      </c>
      <c r="N779" s="35"/>
      <c r="O779" s="50"/>
      <c r="P779">
        <v>142</v>
      </c>
      <c r="Q779" t="s">
        <v>2475</v>
      </c>
    </row>
    <row r="780" spans="1:17" ht="27" hidden="1">
      <c r="A780" s="29">
        <f>IF(C780="","",SUBTOTAL(103,$C$779:C780))</f>
        <v>0</v>
      </c>
      <c r="B780" s="37" t="s">
        <v>150</v>
      </c>
      <c r="C780" s="31" t="s">
        <v>141</v>
      </c>
      <c r="D780" s="123" t="s">
        <v>2617</v>
      </c>
      <c r="E780" s="31" t="s">
        <v>1978</v>
      </c>
      <c r="F780" s="30" t="s">
        <v>1998</v>
      </c>
      <c r="G780" s="32" t="s">
        <v>2124</v>
      </c>
      <c r="H780" s="32" t="s">
        <v>2142</v>
      </c>
      <c r="I780" s="41">
        <v>5.3</v>
      </c>
      <c r="J780" s="44" t="s">
        <v>140</v>
      </c>
      <c r="K780" s="36">
        <v>28000</v>
      </c>
      <c r="L780" s="56"/>
      <c r="M780" s="33"/>
      <c r="N780" s="35"/>
      <c r="O780" s="50"/>
      <c r="P780">
        <v>143</v>
      </c>
      <c r="Q780" t="s">
        <v>2616</v>
      </c>
    </row>
    <row r="781" spans="1:17" hidden="1">
      <c r="A781" s="29">
        <f>IF(C781="","",SUBTOTAL(103,$C$779:C781))</f>
        <v>0</v>
      </c>
      <c r="B781" s="37" t="s">
        <v>150</v>
      </c>
      <c r="C781" s="31" t="s">
        <v>141</v>
      </c>
      <c r="D781" s="82" t="s">
        <v>26</v>
      </c>
      <c r="E781" s="31" t="s">
        <v>1978</v>
      </c>
      <c r="F781" s="30" t="s">
        <v>1999</v>
      </c>
      <c r="G781" s="32" t="s">
        <v>2125</v>
      </c>
      <c r="H781" s="32" t="s">
        <v>2142</v>
      </c>
      <c r="I781" s="41">
        <v>6.6</v>
      </c>
      <c r="J781" s="44" t="s">
        <v>140</v>
      </c>
      <c r="K781" s="36">
        <v>33900</v>
      </c>
      <c r="L781" s="56"/>
      <c r="M781" s="33"/>
      <c r="N781" s="35"/>
      <c r="O781" s="50"/>
      <c r="P781">
        <v>144</v>
      </c>
      <c r="Q781" t="s">
        <v>2475</v>
      </c>
    </row>
    <row r="782" spans="1:17" ht="24" hidden="1">
      <c r="A782" s="29">
        <f>IF(C782="","",SUBTOTAL(103,$C$779:C782))</f>
        <v>0</v>
      </c>
      <c r="B782" s="37" t="s">
        <v>150</v>
      </c>
      <c r="C782" s="31" t="s">
        <v>141</v>
      </c>
      <c r="D782" s="82" t="s">
        <v>26</v>
      </c>
      <c r="E782" s="31" t="s">
        <v>1978</v>
      </c>
      <c r="F782" s="30" t="s">
        <v>1999</v>
      </c>
      <c r="G782" s="32" t="s">
        <v>2126</v>
      </c>
      <c r="H782" s="32" t="s">
        <v>2142</v>
      </c>
      <c r="I782" s="41">
        <v>17.2</v>
      </c>
      <c r="J782" s="44" t="s">
        <v>140</v>
      </c>
      <c r="K782" s="36">
        <v>71200</v>
      </c>
      <c r="L782" s="120" t="s">
        <v>2600</v>
      </c>
      <c r="M782" s="120" t="s">
        <v>2600</v>
      </c>
      <c r="N782" s="35"/>
      <c r="O782" s="50"/>
      <c r="P782">
        <v>145</v>
      </c>
      <c r="Q782" t="s">
        <v>2476</v>
      </c>
    </row>
    <row r="783" spans="1:17" ht="24" hidden="1">
      <c r="A783" s="29">
        <f>IF(C783="","",SUBTOTAL(103,$C$779:C783))</f>
        <v>0</v>
      </c>
      <c r="B783" s="37" t="s">
        <v>150</v>
      </c>
      <c r="C783" s="31" t="s">
        <v>141</v>
      </c>
      <c r="D783" s="82" t="s">
        <v>17</v>
      </c>
      <c r="E783" s="31" t="s">
        <v>1978</v>
      </c>
      <c r="F783" s="30" t="s">
        <v>2000</v>
      </c>
      <c r="G783" s="32" t="s">
        <v>2127</v>
      </c>
      <c r="H783" s="32" t="s">
        <v>2142</v>
      </c>
      <c r="I783" s="41">
        <v>4.5</v>
      </c>
      <c r="J783" s="44" t="s">
        <v>140</v>
      </c>
      <c r="K783" s="36">
        <v>30400</v>
      </c>
      <c r="L783" s="120" t="s">
        <v>2599</v>
      </c>
      <c r="M783" s="120" t="s">
        <v>2599</v>
      </c>
      <c r="N783" s="35"/>
      <c r="O783" s="50"/>
      <c r="P783">
        <v>146</v>
      </c>
      <c r="Q783" t="s">
        <v>2476</v>
      </c>
    </row>
    <row r="784" spans="1:17" hidden="1">
      <c r="A784" s="29">
        <f>IF(C784="","",SUBTOTAL(103,$C$779:C784))</f>
        <v>0</v>
      </c>
      <c r="B784" s="37" t="s">
        <v>150</v>
      </c>
      <c r="C784" s="31" t="s">
        <v>141</v>
      </c>
      <c r="D784" s="82" t="s">
        <v>17</v>
      </c>
      <c r="E784" s="31" t="s">
        <v>1978</v>
      </c>
      <c r="F784" s="30" t="s">
        <v>2000</v>
      </c>
      <c r="G784" s="32" t="s">
        <v>2128</v>
      </c>
      <c r="H784" s="32" t="s">
        <v>2143</v>
      </c>
      <c r="I784" s="41">
        <v>2.4</v>
      </c>
      <c r="J784" s="44" t="s">
        <v>140</v>
      </c>
      <c r="K784" s="36">
        <v>7700</v>
      </c>
      <c r="L784" s="56"/>
      <c r="M784" s="41"/>
      <c r="N784" s="35"/>
      <c r="O784" s="50"/>
      <c r="P784">
        <v>147</v>
      </c>
      <c r="Q784" t="s">
        <v>2475</v>
      </c>
    </row>
    <row r="785" spans="1:17" ht="27" hidden="1">
      <c r="A785" s="29">
        <f>IF(C785="","",SUBTOTAL(103,$C$779:C785))</f>
        <v>0</v>
      </c>
      <c r="B785" s="37" t="s">
        <v>150</v>
      </c>
      <c r="C785" s="31" t="s">
        <v>141</v>
      </c>
      <c r="D785" s="123" t="s">
        <v>2618</v>
      </c>
      <c r="E785" s="31" t="s">
        <v>1978</v>
      </c>
      <c r="F785" s="30" t="s">
        <v>2001</v>
      </c>
      <c r="G785" s="32" t="s">
        <v>2129</v>
      </c>
      <c r="H785" s="32" t="s">
        <v>2143</v>
      </c>
      <c r="I785" s="41">
        <v>5.2</v>
      </c>
      <c r="J785" s="44" t="s">
        <v>140</v>
      </c>
      <c r="K785" s="36">
        <v>15300</v>
      </c>
      <c r="L785" s="56"/>
      <c r="M785" s="41"/>
      <c r="N785" s="35"/>
      <c r="O785" s="50"/>
      <c r="P785">
        <v>148</v>
      </c>
      <c r="Q785" t="s">
        <v>2619</v>
      </c>
    </row>
    <row r="786" spans="1:17" hidden="1">
      <c r="A786" s="29">
        <f>IF(C786="","",SUBTOTAL(103,$C$779:C786))</f>
        <v>0</v>
      </c>
      <c r="B786" s="37" t="s">
        <v>150</v>
      </c>
      <c r="C786" s="31" t="s">
        <v>141</v>
      </c>
      <c r="D786" s="30" t="s">
        <v>2010</v>
      </c>
      <c r="E786" s="31" t="s">
        <v>1978</v>
      </c>
      <c r="F786" s="30" t="s">
        <v>2001</v>
      </c>
      <c r="G786" s="32" t="s">
        <v>2130</v>
      </c>
      <c r="H786" s="32" t="s">
        <v>2142</v>
      </c>
      <c r="I786" s="41">
        <v>7.6</v>
      </c>
      <c r="J786" s="44" t="s">
        <v>140</v>
      </c>
      <c r="K786" s="36">
        <v>25000</v>
      </c>
      <c r="L786" s="56"/>
      <c r="M786" s="41"/>
      <c r="N786" s="35"/>
      <c r="O786" s="50"/>
      <c r="P786">
        <v>149</v>
      </c>
      <c r="Q786" t="s">
        <v>2476</v>
      </c>
    </row>
    <row r="787" spans="1:17" hidden="1">
      <c r="A787" s="29">
        <f>IF(C787="","",SUBTOTAL(103,$C$779:C787))</f>
        <v>0</v>
      </c>
      <c r="B787" s="37" t="s">
        <v>150</v>
      </c>
      <c r="C787" s="31" t="s">
        <v>141</v>
      </c>
      <c r="D787" s="30" t="s">
        <v>17</v>
      </c>
      <c r="E787" s="31" t="s">
        <v>1978</v>
      </c>
      <c r="F787" s="30" t="s">
        <v>2000</v>
      </c>
      <c r="G787" s="32" t="s">
        <v>2504</v>
      </c>
      <c r="H787" s="32" t="s">
        <v>289</v>
      </c>
      <c r="I787" s="41">
        <v>1</v>
      </c>
      <c r="J787" s="44" t="s">
        <v>743</v>
      </c>
      <c r="K787" s="36" t="s">
        <v>1446</v>
      </c>
      <c r="L787" s="56"/>
      <c r="M787" s="41"/>
      <c r="N787" s="35"/>
      <c r="O787" s="50"/>
      <c r="P787">
        <v>150</v>
      </c>
      <c r="Q787" t="s">
        <v>2505</v>
      </c>
    </row>
    <row r="788" spans="1:17" hidden="1">
      <c r="A788" s="29">
        <f>IF(C788="","",SUBTOTAL(103,$C$779:C788))</f>
        <v>0</v>
      </c>
      <c r="B788" s="37" t="s">
        <v>150</v>
      </c>
      <c r="C788" s="31" t="s">
        <v>141</v>
      </c>
      <c r="D788" s="30" t="s">
        <v>2011</v>
      </c>
      <c r="E788" s="31" t="s">
        <v>1978</v>
      </c>
      <c r="F788" s="30" t="s">
        <v>2001</v>
      </c>
      <c r="G788" s="32" t="s">
        <v>2506</v>
      </c>
      <c r="H788" s="32" t="s">
        <v>289</v>
      </c>
      <c r="I788" s="41">
        <v>1</v>
      </c>
      <c r="J788" s="44" t="s">
        <v>743</v>
      </c>
      <c r="K788" s="36" t="s">
        <v>1446</v>
      </c>
      <c r="L788" s="56"/>
      <c r="M788" s="41"/>
      <c r="N788" s="35"/>
      <c r="O788" s="50"/>
      <c r="P788">
        <v>151</v>
      </c>
      <c r="Q788" t="s">
        <v>2505</v>
      </c>
    </row>
    <row r="789" spans="1:17" hidden="1">
      <c r="A789" s="29">
        <f>IF(C789="","",SUBTOTAL(103,$C$779:C789))</f>
        <v>0</v>
      </c>
      <c r="B789" s="37" t="s">
        <v>150</v>
      </c>
      <c r="C789" s="31" t="s">
        <v>141</v>
      </c>
      <c r="D789" s="30" t="s">
        <v>2012</v>
      </c>
      <c r="E789" s="31" t="s">
        <v>1978</v>
      </c>
      <c r="F789" s="30" t="s">
        <v>2001</v>
      </c>
      <c r="G789" s="32" t="s">
        <v>2503</v>
      </c>
      <c r="H789" s="32" t="s">
        <v>289</v>
      </c>
      <c r="I789" s="41">
        <v>1</v>
      </c>
      <c r="J789" s="44" t="s">
        <v>743</v>
      </c>
      <c r="K789" s="36" t="s">
        <v>1446</v>
      </c>
      <c r="L789" s="56"/>
      <c r="M789" s="41"/>
      <c r="N789" s="35"/>
      <c r="O789" s="50"/>
      <c r="P789">
        <v>152</v>
      </c>
      <c r="Q789" t="s">
        <v>2505</v>
      </c>
    </row>
    <row r="790" spans="1:17" hidden="1">
      <c r="A790" s="29">
        <f>IF(C790="","",SUBTOTAL(103,$C$779:C790))</f>
        <v>0</v>
      </c>
      <c r="B790" s="37" t="s">
        <v>150</v>
      </c>
      <c r="C790" s="31" t="s">
        <v>141</v>
      </c>
      <c r="D790" s="30" t="s">
        <v>2013</v>
      </c>
      <c r="E790" s="31" t="s">
        <v>1978</v>
      </c>
      <c r="F790" s="30" t="s">
        <v>2001</v>
      </c>
      <c r="G790" s="57" t="s">
        <v>2620</v>
      </c>
      <c r="H790" s="32" t="s">
        <v>289</v>
      </c>
      <c r="I790" s="41">
        <v>1</v>
      </c>
      <c r="J790" s="44" t="s">
        <v>743</v>
      </c>
      <c r="K790" s="36" t="s">
        <v>1446</v>
      </c>
      <c r="L790" s="56"/>
      <c r="M790" s="41"/>
      <c r="N790" s="35"/>
      <c r="O790" s="50"/>
      <c r="P790">
        <v>153</v>
      </c>
      <c r="Q790" t="s">
        <v>2505</v>
      </c>
    </row>
    <row r="791" spans="1:17">
      <c r="A791" s="29">
        <f>IF(C791="","",SUBTOTAL(103,$C$779:C791))</f>
        <v>1</v>
      </c>
      <c r="B791" s="37" t="s">
        <v>150</v>
      </c>
      <c r="C791" s="31" t="s">
        <v>141</v>
      </c>
      <c r="D791" s="30" t="s">
        <v>2014</v>
      </c>
      <c r="E791" s="31" t="s">
        <v>1978</v>
      </c>
      <c r="F791" s="30" t="s">
        <v>2001</v>
      </c>
      <c r="G791" s="32" t="s">
        <v>2513</v>
      </c>
      <c r="H791" s="32" t="s">
        <v>289</v>
      </c>
      <c r="I791" s="41">
        <v>1</v>
      </c>
      <c r="J791" s="44" t="s">
        <v>743</v>
      </c>
      <c r="K791" s="36" t="s">
        <v>1446</v>
      </c>
      <c r="L791" s="56"/>
      <c r="M791" s="41"/>
      <c r="N791" s="35">
        <v>24</v>
      </c>
      <c r="O791" s="50" t="s">
        <v>147</v>
      </c>
      <c r="P791">
        <v>154</v>
      </c>
      <c r="Q791" t="s">
        <v>2615</v>
      </c>
    </row>
    <row r="792" spans="1:17" hidden="1">
      <c r="A792" s="29">
        <f>IF(C792="","",SUBTOTAL(103,$C$779:C792))</f>
        <v>1</v>
      </c>
      <c r="B792" s="37" t="s">
        <v>150</v>
      </c>
      <c r="C792" s="31" t="s">
        <v>141</v>
      </c>
      <c r="D792" s="30" t="s">
        <v>2010</v>
      </c>
      <c r="E792" s="31" t="s">
        <v>1978</v>
      </c>
      <c r="F792" s="30" t="s">
        <v>2485</v>
      </c>
      <c r="G792" s="32" t="s">
        <v>2512</v>
      </c>
      <c r="H792" s="32" t="s">
        <v>289</v>
      </c>
      <c r="I792" s="41">
        <v>1</v>
      </c>
      <c r="J792" s="44" t="s">
        <v>743</v>
      </c>
      <c r="K792" s="36" t="s">
        <v>1446</v>
      </c>
      <c r="L792" s="56"/>
      <c r="M792" s="41"/>
      <c r="N792" s="35"/>
      <c r="O792" s="50"/>
      <c r="P792">
        <v>155</v>
      </c>
      <c r="Q792" t="s">
        <v>2505</v>
      </c>
    </row>
    <row r="793" spans="1:17" hidden="1">
      <c r="A793" s="29">
        <f>IF(C793="","",SUBTOTAL(103,$C$779:C793))</f>
        <v>1</v>
      </c>
      <c r="B793" s="37" t="s">
        <v>150</v>
      </c>
      <c r="C793" s="31" t="s">
        <v>141</v>
      </c>
      <c r="D793" s="30" t="s">
        <v>16</v>
      </c>
      <c r="E793" s="31" t="s">
        <v>1978</v>
      </c>
      <c r="F793" s="30" t="s">
        <v>2002</v>
      </c>
      <c r="G793" s="32" t="s">
        <v>2511</v>
      </c>
      <c r="H793" s="32" t="s">
        <v>289</v>
      </c>
      <c r="I793" s="41">
        <v>1</v>
      </c>
      <c r="J793" s="44" t="s">
        <v>743</v>
      </c>
      <c r="K793" s="36" t="s">
        <v>1446</v>
      </c>
      <c r="L793" s="56"/>
      <c r="M793" s="41"/>
      <c r="N793" s="35"/>
      <c r="O793" s="50"/>
      <c r="P793">
        <v>156</v>
      </c>
      <c r="Q793" t="s">
        <v>2615</v>
      </c>
    </row>
    <row r="794" spans="1:17" hidden="1">
      <c r="A794" s="29">
        <f>IF(C794="","",SUBTOTAL(103,$C$779:C794))</f>
        <v>1</v>
      </c>
      <c r="B794" s="37" t="s">
        <v>150</v>
      </c>
      <c r="C794" s="31" t="s">
        <v>141</v>
      </c>
      <c r="D794" s="30" t="s">
        <v>26</v>
      </c>
      <c r="E794" s="31" t="s">
        <v>1978</v>
      </c>
      <c r="F794" s="30" t="s">
        <v>2002</v>
      </c>
      <c r="G794" s="32" t="s">
        <v>2510</v>
      </c>
      <c r="H794" s="32" t="s">
        <v>289</v>
      </c>
      <c r="I794" s="41">
        <v>1</v>
      </c>
      <c r="J794" s="44" t="s">
        <v>743</v>
      </c>
      <c r="K794" s="36" t="s">
        <v>1446</v>
      </c>
      <c r="L794" s="56"/>
      <c r="M794" s="41"/>
      <c r="N794" s="35"/>
      <c r="O794" s="50"/>
      <c r="P794">
        <v>157</v>
      </c>
      <c r="Q794" t="s">
        <v>2615</v>
      </c>
    </row>
    <row r="795" spans="1:17" hidden="1">
      <c r="A795" s="29">
        <f>IF(C795="","",SUBTOTAL(103,$C$779:C795))</f>
        <v>1</v>
      </c>
      <c r="B795" s="37" t="s">
        <v>150</v>
      </c>
      <c r="C795" s="31" t="s">
        <v>141</v>
      </c>
      <c r="D795" s="30" t="s">
        <v>2015</v>
      </c>
      <c r="E795" s="31" t="s">
        <v>1978</v>
      </c>
      <c r="F795" s="30" t="s">
        <v>2002</v>
      </c>
      <c r="G795" s="32" t="s">
        <v>2509</v>
      </c>
      <c r="H795" s="32" t="s">
        <v>289</v>
      </c>
      <c r="I795" s="41">
        <v>1</v>
      </c>
      <c r="J795" s="44" t="s">
        <v>743</v>
      </c>
      <c r="K795" s="36" t="s">
        <v>1446</v>
      </c>
      <c r="L795" s="56"/>
      <c r="M795" s="41"/>
      <c r="N795" s="35"/>
      <c r="O795" s="50"/>
      <c r="P795">
        <v>158</v>
      </c>
      <c r="Q795" t="s">
        <v>2615</v>
      </c>
    </row>
    <row r="796" spans="1:17" hidden="1">
      <c r="A796" s="29">
        <f>IF(C796="","",SUBTOTAL(103,$C$779:C796))</f>
        <v>1</v>
      </c>
      <c r="B796" s="37" t="s">
        <v>150</v>
      </c>
      <c r="C796" s="31" t="s">
        <v>141</v>
      </c>
      <c r="D796" s="30" t="s">
        <v>2015</v>
      </c>
      <c r="E796" s="31" t="s">
        <v>1978</v>
      </c>
      <c r="F796" s="30" t="s">
        <v>2002</v>
      </c>
      <c r="G796" s="32" t="s">
        <v>2508</v>
      </c>
      <c r="H796" s="32" t="s">
        <v>289</v>
      </c>
      <c r="I796" s="41">
        <v>1</v>
      </c>
      <c r="J796" s="44" t="s">
        <v>743</v>
      </c>
      <c r="K796" s="36" t="s">
        <v>1446</v>
      </c>
      <c r="L796" s="56"/>
      <c r="M796" s="41"/>
      <c r="N796" s="35"/>
      <c r="O796" s="50"/>
      <c r="P796">
        <v>159</v>
      </c>
      <c r="Q796" t="s">
        <v>2615</v>
      </c>
    </row>
    <row r="797" spans="1:17" hidden="1">
      <c r="A797" s="29">
        <f>IF(C797="","",SUBTOTAL(103,$C$779:C797))</f>
        <v>1</v>
      </c>
      <c r="B797" s="37" t="s">
        <v>150</v>
      </c>
      <c r="C797" s="31" t="s">
        <v>141</v>
      </c>
      <c r="D797" s="30" t="s">
        <v>5</v>
      </c>
      <c r="E797" s="31" t="s">
        <v>1978</v>
      </c>
      <c r="F797" s="30" t="s">
        <v>2003</v>
      </c>
      <c r="G797" s="32" t="s">
        <v>2507</v>
      </c>
      <c r="H797" s="32" t="s">
        <v>289</v>
      </c>
      <c r="I797" s="41">
        <v>1</v>
      </c>
      <c r="J797" s="44" t="s">
        <v>743</v>
      </c>
      <c r="K797" s="36" t="s">
        <v>1446</v>
      </c>
      <c r="L797" s="56"/>
      <c r="M797" s="41"/>
      <c r="N797" s="35"/>
      <c r="O797" s="50"/>
      <c r="P797">
        <v>160</v>
      </c>
      <c r="Q797" t="s">
        <v>2615</v>
      </c>
    </row>
    <row r="798" spans="1:17" hidden="1">
      <c r="A798" s="29">
        <f>IF(C798="","",SUBTOTAL(103,$C$779:C798))</f>
        <v>1</v>
      </c>
      <c r="B798" s="37" t="s">
        <v>150</v>
      </c>
      <c r="C798" s="31" t="s">
        <v>141</v>
      </c>
      <c r="D798" s="30" t="s">
        <v>17</v>
      </c>
      <c r="E798" s="31" t="s">
        <v>1978</v>
      </c>
      <c r="F798" s="30" t="s">
        <v>2001</v>
      </c>
      <c r="G798" s="32" t="s">
        <v>2139</v>
      </c>
      <c r="H798" s="32" t="s">
        <v>2151</v>
      </c>
      <c r="I798" s="41">
        <v>0.9</v>
      </c>
      <c r="J798" s="44" t="s">
        <v>140</v>
      </c>
      <c r="K798" s="36">
        <v>1200</v>
      </c>
      <c r="L798" s="56"/>
      <c r="M798" s="41"/>
      <c r="N798" s="35"/>
      <c r="O798" s="50"/>
      <c r="P798">
        <v>161</v>
      </c>
    </row>
    <row r="799" spans="1:17" hidden="1">
      <c r="A799" s="29">
        <f>IF(C799="","",SUBTOTAL(103,$C$779:C799))</f>
        <v>1</v>
      </c>
      <c r="B799" s="37" t="s">
        <v>150</v>
      </c>
      <c r="C799" s="31" t="s">
        <v>141</v>
      </c>
      <c r="D799" s="30" t="s">
        <v>4</v>
      </c>
      <c r="E799" s="31" t="s">
        <v>1978</v>
      </c>
      <c r="F799" s="30" t="s">
        <v>2001</v>
      </c>
      <c r="G799" s="32" t="s">
        <v>2140</v>
      </c>
      <c r="H799" s="32" t="s">
        <v>2151</v>
      </c>
      <c r="I799" s="41">
        <v>2</v>
      </c>
      <c r="J799" s="44" t="s">
        <v>140</v>
      </c>
      <c r="K799" s="36">
        <v>2600</v>
      </c>
      <c r="L799" s="56"/>
      <c r="M799" s="41"/>
      <c r="N799" s="35"/>
      <c r="O799" s="50"/>
      <c r="P799">
        <v>162</v>
      </c>
    </row>
    <row r="800" spans="1:17" hidden="1">
      <c r="A800" s="29">
        <f>IF(C800="","",SUBTOTAL(103,$C$779:C800))</f>
        <v>1</v>
      </c>
      <c r="B800" s="37" t="s">
        <v>150</v>
      </c>
      <c r="C800" s="31" t="s">
        <v>141</v>
      </c>
      <c r="D800" s="30" t="s">
        <v>16</v>
      </c>
      <c r="E800" s="31" t="s">
        <v>1978</v>
      </c>
      <c r="F800" s="30" t="s">
        <v>1999</v>
      </c>
      <c r="G800" s="32" t="s">
        <v>2141</v>
      </c>
      <c r="H800" s="32" t="s">
        <v>2141</v>
      </c>
      <c r="I800" s="42" t="s">
        <v>2153</v>
      </c>
      <c r="J800" s="45" t="s">
        <v>2154</v>
      </c>
      <c r="K800" s="36" t="s">
        <v>1446</v>
      </c>
      <c r="L800" s="56" t="s">
        <v>2477</v>
      </c>
      <c r="M800" s="41"/>
      <c r="N800" s="35"/>
      <c r="O800" s="50"/>
      <c r="P800">
        <v>163</v>
      </c>
    </row>
    <row r="801" spans="1:16" hidden="1">
      <c r="A801" s="29">
        <f>IF(C801="","",SUBTOTAL(103,$C$779:C801))</f>
        <v>1</v>
      </c>
      <c r="B801" s="37" t="s">
        <v>150</v>
      </c>
      <c r="C801" s="31" t="s">
        <v>141</v>
      </c>
      <c r="D801" s="30" t="s">
        <v>26</v>
      </c>
      <c r="E801" s="31" t="s">
        <v>1978</v>
      </c>
      <c r="F801" s="30" t="s">
        <v>1999</v>
      </c>
      <c r="G801" s="32" t="s">
        <v>2141</v>
      </c>
      <c r="H801" s="32" t="s">
        <v>2141</v>
      </c>
      <c r="I801" s="42" t="s">
        <v>2153</v>
      </c>
      <c r="J801" s="45" t="s">
        <v>2154</v>
      </c>
      <c r="K801" s="36" t="s">
        <v>1446</v>
      </c>
      <c r="L801" s="56" t="s">
        <v>2477</v>
      </c>
      <c r="M801" s="41"/>
      <c r="N801" s="35"/>
      <c r="O801" s="50"/>
      <c r="P801">
        <v>164</v>
      </c>
    </row>
    <row r="802" spans="1:16">
      <c r="A802" s="29" t="str">
        <f>IF(C802="","",SUBTOTAL(103,$C$779:C802))</f>
        <v/>
      </c>
      <c r="B802" s="37"/>
      <c r="C802" s="31"/>
      <c r="D802" s="30"/>
      <c r="E802" s="31"/>
      <c r="F802" s="30"/>
      <c r="G802" s="32"/>
      <c r="H802" s="32"/>
      <c r="I802" s="42"/>
      <c r="J802" s="45"/>
      <c r="K802" s="36"/>
      <c r="L802" s="56"/>
      <c r="M802" s="41"/>
      <c r="N802" s="35"/>
      <c r="O802" s="50" t="s">
        <v>147</v>
      </c>
    </row>
  </sheetData>
  <autoFilter ref="A6:R802">
    <filterColumn colId="8" showButton="0"/>
    <filterColumn colId="14">
      <customFilters>
        <customFilter operator="notEqual" val=" "/>
      </customFilters>
    </filterColumn>
  </autoFilter>
  <mergeCells count="3">
    <mergeCell ref="A2:N2"/>
    <mergeCell ref="H6:J6"/>
    <mergeCell ref="H778:J778"/>
  </mergeCells>
  <phoneticPr fontId="8"/>
  <dataValidations count="1">
    <dataValidation type="list" allowBlank="1" showInputMessage="1" showErrorMessage="1" sqref="O7:O802 R7:R775">
      <formula1>$O$4</formula1>
    </dataValidation>
  </dataValidations>
  <pageMargins left="0.59055118110236227" right="0.59055118110236227" top="0.35433070866141736" bottom="0.55118110236220474" header="0.31496062992125984" footer="0.31496062992125984"/>
  <pageSetup paperSize="9" firstPageNumber="76" orientation="landscape" r:id="rId1"/>
  <headerFooter>
    <oddHeader>&amp;R【別紙４】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CFF"/>
    <pageSetUpPr fitToPage="1"/>
  </sheetPr>
  <dimension ref="A1:T479"/>
  <sheetViews>
    <sheetView view="pageBreakPreview" zoomScaleNormal="100" zoomScaleSheetLayoutView="100" workbookViewId="0">
      <pane ySplit="8" topLeftCell="A9" activePane="bottomLeft" state="frozen"/>
      <selection activeCell="D103" sqref="D103"/>
      <selection pane="bottomLeft" activeCell="A3" sqref="A3"/>
    </sheetView>
  </sheetViews>
  <sheetFormatPr defaultRowHeight="13.5" outlineLevelRow="1" outlineLevelCol="1"/>
  <cols>
    <col min="1" max="1" width="5.25" customWidth="1"/>
    <col min="2" max="2" width="11" hidden="1" customWidth="1" outlineLevel="1"/>
    <col min="3" max="3" width="7.625" style="18" customWidth="1" collapsed="1"/>
    <col min="4" max="4" width="23.625" hidden="1" customWidth="1" outlineLevel="1"/>
    <col min="5" max="5" width="6.625" style="1" customWidth="1" collapsed="1"/>
    <col min="6" max="6" width="23.75" style="3" customWidth="1"/>
    <col min="7" max="7" width="19.75" style="3" customWidth="1"/>
    <col min="8" max="8" width="18.5" style="3" customWidth="1"/>
    <col min="9" max="9" width="9.5" customWidth="1"/>
    <col min="10" max="10" width="4.125" style="3" bestFit="1" customWidth="1"/>
    <col min="11" max="11" width="13.875" style="3" hidden="1" customWidth="1" outlineLevel="1"/>
    <col min="12" max="12" width="14.5" style="3" hidden="1" customWidth="1" outlineLevel="1"/>
    <col min="13" max="13" width="23.125" style="3" customWidth="1" collapsed="1"/>
    <col min="14" max="14" width="9.375" customWidth="1"/>
    <col min="15" max="15" width="21.375" hidden="1" customWidth="1" outlineLevel="1"/>
    <col min="16" max="16" width="9" hidden="1" customWidth="1" outlineLevel="1"/>
    <col min="17" max="17" width="21.375" hidden="1" customWidth="1" outlineLevel="1"/>
    <col min="18" max="18" width="12.5" hidden="1" customWidth="1" outlineLevel="1"/>
    <col min="19" max="19" width="9" collapsed="1"/>
  </cols>
  <sheetData>
    <row r="1" spans="1:17" ht="18.75" customHeight="1"/>
    <row r="2" spans="1:17" ht="18.75" customHeight="1">
      <c r="A2" s="231" t="s">
        <v>2788</v>
      </c>
      <c r="B2" s="231"/>
      <c r="C2" s="231"/>
      <c r="D2" s="231"/>
      <c r="E2" s="231"/>
      <c r="F2" s="231"/>
      <c r="G2" s="231"/>
      <c r="H2" s="231"/>
      <c r="I2" s="231"/>
      <c r="J2" s="231"/>
      <c r="K2" s="231"/>
      <c r="L2" s="231"/>
      <c r="M2" s="231"/>
      <c r="N2" s="231"/>
    </row>
    <row r="3" spans="1:17" ht="18.75" customHeight="1"/>
    <row r="4" spans="1:17" hidden="1" outlineLevel="1"/>
    <row r="5" spans="1:17" hidden="1" outlineLevel="1">
      <c r="O5" t="s">
        <v>2622</v>
      </c>
    </row>
    <row r="6" spans="1:17" hidden="1" outlineLevel="1">
      <c r="E6"/>
      <c r="O6" s="9" t="s">
        <v>727</v>
      </c>
    </row>
    <row r="7" spans="1:17" ht="18.75" collapsed="1">
      <c r="A7" s="103" t="s">
        <v>2783</v>
      </c>
      <c r="E7"/>
      <c r="O7" s="9"/>
    </row>
    <row r="8" spans="1:17" ht="27">
      <c r="A8" s="38" t="s">
        <v>1468</v>
      </c>
      <c r="B8" s="39" t="s">
        <v>149</v>
      </c>
      <c r="C8" s="26" t="s">
        <v>726</v>
      </c>
      <c r="D8" s="210" t="s">
        <v>2</v>
      </c>
      <c r="E8" s="115" t="s">
        <v>1469</v>
      </c>
      <c r="F8" s="26" t="s">
        <v>1270</v>
      </c>
      <c r="G8" s="26" t="s">
        <v>1</v>
      </c>
      <c r="H8" s="217" t="s">
        <v>2598</v>
      </c>
      <c r="I8" s="218"/>
      <c r="J8" s="219"/>
      <c r="K8" s="117" t="s">
        <v>728</v>
      </c>
      <c r="L8" s="61" t="s">
        <v>142</v>
      </c>
      <c r="M8" s="180" t="s">
        <v>2495</v>
      </c>
      <c r="N8" s="51" t="s">
        <v>2163</v>
      </c>
      <c r="O8" s="111" t="s">
        <v>171</v>
      </c>
      <c r="Q8" s="105" t="s">
        <v>2502</v>
      </c>
    </row>
    <row r="9" spans="1:17" hidden="1">
      <c r="A9" s="29">
        <f>IF(C9="","",SUBTOTAL(103,$C$9:C9))</f>
        <v>0</v>
      </c>
      <c r="B9" s="37" t="s">
        <v>150</v>
      </c>
      <c r="C9" s="62" t="s">
        <v>1079</v>
      </c>
      <c r="D9" s="37" t="s">
        <v>1055</v>
      </c>
      <c r="E9" s="31" t="s">
        <v>1978</v>
      </c>
      <c r="F9" s="30" t="s">
        <v>2225</v>
      </c>
      <c r="G9" s="30" t="s">
        <v>2226</v>
      </c>
      <c r="H9" s="124" t="s">
        <v>1845</v>
      </c>
      <c r="I9" s="65">
        <v>2</v>
      </c>
      <c r="J9" s="67" t="s">
        <v>140</v>
      </c>
      <c r="K9" s="223">
        <v>118000</v>
      </c>
      <c r="L9" s="106" t="s">
        <v>2429</v>
      </c>
      <c r="M9" s="197"/>
      <c r="N9" s="35"/>
      <c r="O9" s="12"/>
      <c r="P9">
        <v>560</v>
      </c>
      <c r="Q9" t="s">
        <v>2459</v>
      </c>
    </row>
    <row r="10" spans="1:17" hidden="1">
      <c r="A10" s="29">
        <f>IF(C10="","",SUBTOTAL(103,$C$9:C10))</f>
        <v>0</v>
      </c>
      <c r="B10" s="37" t="s">
        <v>150</v>
      </c>
      <c r="C10" s="62" t="s">
        <v>1079</v>
      </c>
      <c r="D10" s="37" t="s">
        <v>985</v>
      </c>
      <c r="E10" s="31" t="s">
        <v>1978</v>
      </c>
      <c r="F10" s="30" t="s">
        <v>2225</v>
      </c>
      <c r="G10" s="30" t="s">
        <v>2227</v>
      </c>
      <c r="H10" s="124" t="s">
        <v>1845</v>
      </c>
      <c r="I10" s="65">
        <v>9.1</v>
      </c>
      <c r="J10" s="67" t="s">
        <v>140</v>
      </c>
      <c r="K10" s="224"/>
      <c r="L10" s="106"/>
      <c r="M10" s="197"/>
      <c r="N10" s="35"/>
      <c r="O10" s="12"/>
      <c r="P10">
        <v>561</v>
      </c>
      <c r="Q10" t="s">
        <v>2459</v>
      </c>
    </row>
    <row r="11" spans="1:17" hidden="1">
      <c r="A11" s="29">
        <f>IF(C11="","",SUBTOTAL(103,$C$9:C11))</f>
        <v>0</v>
      </c>
      <c r="B11" s="37" t="s">
        <v>150</v>
      </c>
      <c r="C11" s="62" t="s">
        <v>1079</v>
      </c>
      <c r="D11" s="37" t="s">
        <v>2228</v>
      </c>
      <c r="E11" s="31" t="s">
        <v>1978</v>
      </c>
      <c r="F11" s="30" t="s">
        <v>2225</v>
      </c>
      <c r="G11" s="30" t="s">
        <v>2229</v>
      </c>
      <c r="H11" s="124" t="s">
        <v>2623</v>
      </c>
      <c r="I11" s="65">
        <v>1</v>
      </c>
      <c r="J11" s="67" t="s">
        <v>140</v>
      </c>
      <c r="K11" s="224"/>
      <c r="L11" s="106"/>
      <c r="M11" s="197"/>
      <c r="N11" s="35"/>
      <c r="O11" s="12"/>
      <c r="P11">
        <v>562</v>
      </c>
    </row>
    <row r="12" spans="1:17" hidden="1">
      <c r="A12" s="29">
        <f>IF(C12="","",SUBTOTAL(103,$C$9:C12))</f>
        <v>0</v>
      </c>
      <c r="B12" s="37" t="s">
        <v>150</v>
      </c>
      <c r="C12" s="62" t="s">
        <v>1079</v>
      </c>
      <c r="D12" s="37" t="s">
        <v>15</v>
      </c>
      <c r="E12" s="31" t="s">
        <v>1978</v>
      </c>
      <c r="F12" s="30" t="s">
        <v>2225</v>
      </c>
      <c r="G12" s="30" t="s">
        <v>2230</v>
      </c>
      <c r="H12" s="124" t="s">
        <v>2623</v>
      </c>
      <c r="I12" s="65">
        <v>1.1000000000000001</v>
      </c>
      <c r="J12" s="67" t="s">
        <v>140</v>
      </c>
      <c r="K12" s="224"/>
      <c r="L12" s="106"/>
      <c r="M12" s="197"/>
      <c r="N12" s="35"/>
      <c r="O12" s="12"/>
      <c r="P12">
        <v>563</v>
      </c>
    </row>
    <row r="13" spans="1:17" hidden="1">
      <c r="A13" s="29">
        <f>IF(C13="","",SUBTOTAL(103,$C$9:C13))</f>
        <v>0</v>
      </c>
      <c r="B13" s="37" t="s">
        <v>150</v>
      </c>
      <c r="C13" s="62" t="s">
        <v>1079</v>
      </c>
      <c r="D13" s="37" t="s">
        <v>1198</v>
      </c>
      <c r="E13" s="31" t="s">
        <v>1978</v>
      </c>
      <c r="F13" s="30" t="s">
        <v>2225</v>
      </c>
      <c r="G13" s="30" t="s">
        <v>2231</v>
      </c>
      <c r="H13" s="124" t="s">
        <v>2624</v>
      </c>
      <c r="I13" s="65">
        <v>0.1</v>
      </c>
      <c r="J13" s="67" t="s">
        <v>140</v>
      </c>
      <c r="K13" s="224"/>
      <c r="L13" s="106"/>
      <c r="M13" s="197"/>
      <c r="N13" s="35"/>
      <c r="O13" s="12"/>
      <c r="P13">
        <v>564</v>
      </c>
    </row>
    <row r="14" spans="1:17" hidden="1">
      <c r="A14" s="29">
        <f>IF(C14="","",SUBTOTAL(103,$C$9:C14))</f>
        <v>0</v>
      </c>
      <c r="B14" s="37" t="s">
        <v>150</v>
      </c>
      <c r="C14" s="62" t="s">
        <v>1079</v>
      </c>
      <c r="D14" s="37" t="s">
        <v>1056</v>
      </c>
      <c r="E14" s="31" t="s">
        <v>1978</v>
      </c>
      <c r="F14" s="30" t="s">
        <v>2225</v>
      </c>
      <c r="G14" s="30" t="s">
        <v>2232</v>
      </c>
      <c r="H14" s="124" t="s">
        <v>1845</v>
      </c>
      <c r="I14" s="65">
        <v>2</v>
      </c>
      <c r="J14" s="67" t="s">
        <v>140</v>
      </c>
      <c r="K14" s="224"/>
      <c r="L14" s="106"/>
      <c r="M14" s="197"/>
      <c r="N14" s="35"/>
      <c r="O14" s="12"/>
      <c r="P14">
        <v>565</v>
      </c>
    </row>
    <row r="15" spans="1:17" hidden="1">
      <c r="A15" s="29">
        <f>IF(C15="","",SUBTOTAL(103,$C$9:C15))</f>
        <v>0</v>
      </c>
      <c r="B15" s="37" t="s">
        <v>150</v>
      </c>
      <c r="C15" s="62" t="s">
        <v>1079</v>
      </c>
      <c r="D15" s="37" t="s">
        <v>1055</v>
      </c>
      <c r="E15" s="31" t="s">
        <v>1978</v>
      </c>
      <c r="F15" s="30" t="s">
        <v>2225</v>
      </c>
      <c r="G15" s="30" t="s">
        <v>2233</v>
      </c>
      <c r="H15" s="124" t="s">
        <v>1845</v>
      </c>
      <c r="I15" s="65">
        <v>0.5</v>
      </c>
      <c r="J15" s="67" t="s">
        <v>140</v>
      </c>
      <c r="K15" s="224"/>
      <c r="L15" s="106"/>
      <c r="M15" s="197"/>
      <c r="N15" s="35"/>
      <c r="O15" s="12"/>
      <c r="P15">
        <v>566</v>
      </c>
    </row>
    <row r="16" spans="1:17" ht="40.5" hidden="1">
      <c r="A16" s="29">
        <f>IF(C16="","",SUBTOTAL(103,$C$9:C16))</f>
        <v>0</v>
      </c>
      <c r="B16" s="37" t="s">
        <v>150</v>
      </c>
      <c r="C16" s="62" t="s">
        <v>1079</v>
      </c>
      <c r="D16" s="94" t="s">
        <v>2423</v>
      </c>
      <c r="E16" s="31" t="s">
        <v>1978</v>
      </c>
      <c r="F16" s="30" t="s">
        <v>2225</v>
      </c>
      <c r="G16" s="71" t="s">
        <v>2424</v>
      </c>
      <c r="H16" s="30" t="s">
        <v>2425</v>
      </c>
      <c r="I16" s="65">
        <v>6.3</v>
      </c>
      <c r="J16" s="67" t="s">
        <v>140</v>
      </c>
      <c r="K16" s="225"/>
      <c r="L16" s="106"/>
      <c r="M16" s="197"/>
      <c r="N16" s="35"/>
      <c r="O16" s="12"/>
      <c r="P16">
        <v>567</v>
      </c>
    </row>
    <row r="17" spans="1:17" hidden="1">
      <c r="A17" s="29">
        <f>IF(C17="","",SUBTOTAL(103,$C$9:C17))</f>
        <v>0</v>
      </c>
      <c r="B17" s="37" t="s">
        <v>150</v>
      </c>
      <c r="C17" s="62" t="s">
        <v>1466</v>
      </c>
      <c r="D17" s="37" t="s">
        <v>985</v>
      </c>
      <c r="E17" s="31" t="s">
        <v>1978</v>
      </c>
      <c r="F17" s="30" t="s">
        <v>2225</v>
      </c>
      <c r="G17" s="30" t="s">
        <v>2234</v>
      </c>
      <c r="H17" s="30" t="s">
        <v>2235</v>
      </c>
      <c r="I17" s="125">
        <v>1</v>
      </c>
      <c r="J17" s="67" t="s">
        <v>743</v>
      </c>
      <c r="K17" s="95">
        <v>48500</v>
      </c>
      <c r="L17" s="181" t="s">
        <v>2517</v>
      </c>
      <c r="M17" s="198"/>
      <c r="N17" s="35"/>
      <c r="O17" s="12"/>
      <c r="P17">
        <v>568</v>
      </c>
      <c r="Q17" t="s">
        <v>2460</v>
      </c>
    </row>
    <row r="18" spans="1:17" hidden="1">
      <c r="A18" s="29">
        <f>IF(C18="","",SUBTOTAL(103,$C$9:C18))</f>
        <v>0</v>
      </c>
      <c r="B18" s="37" t="s">
        <v>150</v>
      </c>
      <c r="C18" s="62" t="s">
        <v>1466</v>
      </c>
      <c r="D18" s="37" t="s">
        <v>2236</v>
      </c>
      <c r="E18" s="31" t="s">
        <v>1978</v>
      </c>
      <c r="F18" s="30" t="s">
        <v>2225</v>
      </c>
      <c r="G18" s="30" t="s">
        <v>2237</v>
      </c>
      <c r="H18" s="30" t="s">
        <v>2238</v>
      </c>
      <c r="I18" s="65">
        <v>20</v>
      </c>
      <c r="J18" s="67" t="s">
        <v>140</v>
      </c>
      <c r="K18" s="95">
        <v>42900</v>
      </c>
      <c r="L18" s="181" t="s">
        <v>2516</v>
      </c>
      <c r="M18" s="198"/>
      <c r="N18" s="35"/>
      <c r="O18" s="12"/>
      <c r="P18">
        <v>569</v>
      </c>
      <c r="Q18" t="s">
        <v>2460</v>
      </c>
    </row>
    <row r="19" spans="1:17" hidden="1">
      <c r="A19" s="29">
        <f>IF(C19="","",SUBTOTAL(103,$C$9:C19))</f>
        <v>0</v>
      </c>
      <c r="B19" s="37" t="s">
        <v>150</v>
      </c>
      <c r="C19" s="62" t="s">
        <v>1079</v>
      </c>
      <c r="D19" s="37" t="s">
        <v>15</v>
      </c>
      <c r="E19" s="31" t="s">
        <v>1978</v>
      </c>
      <c r="F19" s="30" t="s">
        <v>2239</v>
      </c>
      <c r="G19" s="30" t="s">
        <v>2240</v>
      </c>
      <c r="H19" s="124" t="s">
        <v>1845</v>
      </c>
      <c r="I19" s="65">
        <v>0.2</v>
      </c>
      <c r="J19" s="67" t="s">
        <v>140</v>
      </c>
      <c r="K19" s="223">
        <v>12600</v>
      </c>
      <c r="L19" s="106" t="s">
        <v>2430</v>
      </c>
      <c r="M19" s="197"/>
      <c r="N19" s="35"/>
      <c r="O19" s="12"/>
      <c r="P19">
        <v>570</v>
      </c>
    </row>
    <row r="20" spans="1:17" hidden="1">
      <c r="A20" s="29">
        <f>IF(C20="","",SUBTOTAL(103,$C$9:C20))</f>
        <v>0</v>
      </c>
      <c r="B20" s="37" t="s">
        <v>150</v>
      </c>
      <c r="C20" s="62" t="s">
        <v>1079</v>
      </c>
      <c r="D20" s="37" t="s">
        <v>1320</v>
      </c>
      <c r="E20" s="31" t="s">
        <v>1978</v>
      </c>
      <c r="F20" s="30" t="s">
        <v>2239</v>
      </c>
      <c r="G20" s="30" t="s">
        <v>2241</v>
      </c>
      <c r="H20" s="124" t="s">
        <v>2624</v>
      </c>
      <c r="I20" s="65">
        <v>1.2</v>
      </c>
      <c r="J20" s="67" t="s">
        <v>140</v>
      </c>
      <c r="K20" s="224"/>
      <c r="L20" s="106"/>
      <c r="M20" s="197"/>
      <c r="N20" s="35"/>
      <c r="O20" s="12"/>
      <c r="P20">
        <v>571</v>
      </c>
    </row>
    <row r="21" spans="1:17" hidden="1">
      <c r="A21" s="29">
        <f>IF(C21="","",SUBTOTAL(103,$C$9:C21))</f>
        <v>0</v>
      </c>
      <c r="B21" s="37" t="s">
        <v>150</v>
      </c>
      <c r="C21" s="62" t="s">
        <v>1079</v>
      </c>
      <c r="D21" s="37" t="s">
        <v>15</v>
      </c>
      <c r="E21" s="31" t="s">
        <v>1978</v>
      </c>
      <c r="F21" s="30" t="s">
        <v>2239</v>
      </c>
      <c r="G21" s="30"/>
      <c r="H21" s="30" t="s">
        <v>2242</v>
      </c>
      <c r="I21" s="125">
        <v>1</v>
      </c>
      <c r="J21" s="67" t="s">
        <v>743</v>
      </c>
      <c r="K21" s="224"/>
      <c r="L21" s="106"/>
      <c r="M21" s="197"/>
      <c r="N21" s="35"/>
      <c r="O21" s="12"/>
      <c r="P21">
        <v>572</v>
      </c>
    </row>
    <row r="22" spans="1:17" hidden="1">
      <c r="A22" s="29">
        <f>IF(C22="","",SUBTOTAL(103,$C$9:C22))</f>
        <v>0</v>
      </c>
      <c r="B22" s="37" t="s">
        <v>150</v>
      </c>
      <c r="C22" s="62" t="s">
        <v>1079</v>
      </c>
      <c r="D22" s="37" t="s">
        <v>15</v>
      </c>
      <c r="E22" s="31" t="s">
        <v>1978</v>
      </c>
      <c r="F22" s="30" t="s">
        <v>2239</v>
      </c>
      <c r="G22" s="30" t="s">
        <v>2243</v>
      </c>
      <c r="H22" s="124" t="s">
        <v>1845</v>
      </c>
      <c r="I22" s="65">
        <v>2</v>
      </c>
      <c r="J22" s="67" t="s">
        <v>140</v>
      </c>
      <c r="K22" s="224"/>
      <c r="L22" s="106"/>
      <c r="M22" s="197"/>
      <c r="N22" s="35"/>
      <c r="O22" s="12"/>
      <c r="P22">
        <v>573</v>
      </c>
    </row>
    <row r="23" spans="1:17" hidden="1">
      <c r="A23" s="29">
        <f>IF(C23="","",SUBTOTAL(103,$C$9:C23))</f>
        <v>0</v>
      </c>
      <c r="B23" s="37" t="s">
        <v>150</v>
      </c>
      <c r="C23" s="62" t="s">
        <v>1079</v>
      </c>
      <c r="D23" s="37" t="s">
        <v>15</v>
      </c>
      <c r="E23" s="31" t="s">
        <v>1978</v>
      </c>
      <c r="F23" s="30" t="s">
        <v>2239</v>
      </c>
      <c r="G23" s="30" t="s">
        <v>2244</v>
      </c>
      <c r="H23" s="124" t="s">
        <v>1845</v>
      </c>
      <c r="I23" s="65">
        <v>0.6</v>
      </c>
      <c r="J23" s="67" t="s">
        <v>140</v>
      </c>
      <c r="K23" s="224"/>
      <c r="L23" s="106"/>
      <c r="M23" s="197"/>
      <c r="N23" s="35"/>
      <c r="O23" s="12"/>
      <c r="P23">
        <v>574</v>
      </c>
      <c r="Q23" t="s">
        <v>2461</v>
      </c>
    </row>
    <row r="24" spans="1:17" hidden="1">
      <c r="A24" s="29">
        <f>IF(C24="","",SUBTOTAL(103,$C$9:C24))</f>
        <v>0</v>
      </c>
      <c r="B24" s="37" t="s">
        <v>150</v>
      </c>
      <c r="C24" s="62" t="s">
        <v>1079</v>
      </c>
      <c r="D24" s="37" t="s">
        <v>15</v>
      </c>
      <c r="E24" s="31" t="s">
        <v>1978</v>
      </c>
      <c r="F24" s="30" t="s">
        <v>2239</v>
      </c>
      <c r="G24" s="30" t="s">
        <v>2245</v>
      </c>
      <c r="H24" s="124" t="s">
        <v>2623</v>
      </c>
      <c r="I24" s="65">
        <v>0.7</v>
      </c>
      <c r="J24" s="67" t="s">
        <v>140</v>
      </c>
      <c r="K24" s="224"/>
      <c r="L24" s="106"/>
      <c r="M24" s="197"/>
      <c r="N24" s="35"/>
      <c r="O24" s="12"/>
      <c r="P24">
        <v>575</v>
      </c>
    </row>
    <row r="25" spans="1:17" ht="27" hidden="1">
      <c r="A25" s="29">
        <f>IF(C25="","",SUBTOTAL(103,$C$9:C25))</f>
        <v>0</v>
      </c>
      <c r="B25" s="37" t="s">
        <v>150</v>
      </c>
      <c r="C25" s="62" t="s">
        <v>1079</v>
      </c>
      <c r="D25" s="94" t="s">
        <v>2432</v>
      </c>
      <c r="E25" s="31" t="s">
        <v>1978</v>
      </c>
      <c r="F25" s="30" t="s">
        <v>2239</v>
      </c>
      <c r="G25" s="30" t="s">
        <v>2246</v>
      </c>
      <c r="H25" s="30" t="s">
        <v>2425</v>
      </c>
      <c r="I25" s="65">
        <v>12.3</v>
      </c>
      <c r="J25" s="67" t="s">
        <v>140</v>
      </c>
      <c r="K25" s="225"/>
      <c r="L25" s="106"/>
      <c r="M25" s="197"/>
      <c r="N25" s="35"/>
      <c r="O25" s="12"/>
      <c r="P25">
        <v>576</v>
      </c>
    </row>
    <row r="26" spans="1:17" hidden="1">
      <c r="A26" s="29">
        <f>IF(C26="","",SUBTOTAL(103,$C$9:C26))</f>
        <v>0</v>
      </c>
      <c r="B26" s="37" t="s">
        <v>150</v>
      </c>
      <c r="C26" s="62" t="s">
        <v>1079</v>
      </c>
      <c r="D26" s="37" t="s">
        <v>1197</v>
      </c>
      <c r="E26" s="31" t="s">
        <v>1978</v>
      </c>
      <c r="F26" s="30" t="s">
        <v>2247</v>
      </c>
      <c r="G26" s="30" t="s">
        <v>2248</v>
      </c>
      <c r="H26" s="126" t="s">
        <v>1845</v>
      </c>
      <c r="I26" s="65">
        <v>4.5999999999999996</v>
      </c>
      <c r="J26" s="67" t="s">
        <v>140</v>
      </c>
      <c r="K26" s="226">
        <v>34200</v>
      </c>
      <c r="L26" s="106" t="s">
        <v>2431</v>
      </c>
      <c r="M26" s="197"/>
      <c r="N26" s="35"/>
      <c r="O26" s="12"/>
      <c r="P26">
        <v>577</v>
      </c>
      <c r="Q26" t="s">
        <v>2461</v>
      </c>
    </row>
    <row r="27" spans="1:17" hidden="1">
      <c r="A27" s="29">
        <f>IF(C27="","",SUBTOTAL(103,$C$9:C27))</f>
        <v>0</v>
      </c>
      <c r="B27" s="37" t="s">
        <v>150</v>
      </c>
      <c r="C27" s="62" t="s">
        <v>1079</v>
      </c>
      <c r="D27" s="37" t="s">
        <v>1462</v>
      </c>
      <c r="E27" s="31" t="s">
        <v>1978</v>
      </c>
      <c r="F27" s="30" t="s">
        <v>2249</v>
      </c>
      <c r="G27" s="30" t="s">
        <v>2249</v>
      </c>
      <c r="H27" s="30" t="s">
        <v>2250</v>
      </c>
      <c r="I27" s="125">
        <v>1</v>
      </c>
      <c r="J27" s="67" t="s">
        <v>743</v>
      </c>
      <c r="K27" s="227"/>
      <c r="L27" s="106"/>
      <c r="M27" s="197"/>
      <c r="N27" s="35"/>
      <c r="O27" s="12"/>
      <c r="P27">
        <v>578</v>
      </c>
    </row>
    <row r="28" spans="1:17" hidden="1">
      <c r="A28" s="29">
        <f>IF(C28="","",SUBTOTAL(103,$C$9:C28))</f>
        <v>0</v>
      </c>
      <c r="B28" s="37" t="s">
        <v>150</v>
      </c>
      <c r="C28" s="62" t="s">
        <v>1079</v>
      </c>
      <c r="D28" s="37" t="s">
        <v>14</v>
      </c>
      <c r="E28" s="31" t="s">
        <v>1978</v>
      </c>
      <c r="F28" s="30" t="s">
        <v>2249</v>
      </c>
      <c r="G28" s="30" t="s">
        <v>2251</v>
      </c>
      <c r="H28" s="30" t="s">
        <v>2252</v>
      </c>
      <c r="I28" s="65">
        <v>1</v>
      </c>
      <c r="J28" s="127" t="s">
        <v>2625</v>
      </c>
      <c r="K28" s="227"/>
      <c r="L28" s="106"/>
      <c r="M28" s="197"/>
      <c r="N28" s="35"/>
      <c r="O28" s="12"/>
      <c r="P28">
        <v>579</v>
      </c>
    </row>
    <row r="29" spans="1:17" hidden="1">
      <c r="A29" s="29">
        <f>IF(C29="","",SUBTOTAL(103,$C$9:C29))</f>
        <v>0</v>
      </c>
      <c r="B29" s="37" t="s">
        <v>150</v>
      </c>
      <c r="C29" s="62" t="s">
        <v>1079</v>
      </c>
      <c r="D29" s="37" t="s">
        <v>1320</v>
      </c>
      <c r="E29" s="31" t="s">
        <v>1978</v>
      </c>
      <c r="F29" s="30" t="s">
        <v>2249</v>
      </c>
      <c r="G29" s="30" t="s">
        <v>2253</v>
      </c>
      <c r="H29" s="30" t="s">
        <v>2254</v>
      </c>
      <c r="I29" s="125">
        <v>1</v>
      </c>
      <c r="J29" s="67" t="s">
        <v>743</v>
      </c>
      <c r="K29" s="227"/>
      <c r="L29" s="106"/>
      <c r="M29" s="197"/>
      <c r="N29" s="35"/>
      <c r="O29" s="12"/>
      <c r="P29">
        <v>580</v>
      </c>
    </row>
    <row r="30" spans="1:17" hidden="1">
      <c r="A30" s="29">
        <f>IF(C30="","",SUBTOTAL(103,$C$9:C30))</f>
        <v>0</v>
      </c>
      <c r="B30" s="37" t="s">
        <v>150</v>
      </c>
      <c r="C30" s="62" t="s">
        <v>1079</v>
      </c>
      <c r="D30" s="37" t="s">
        <v>14</v>
      </c>
      <c r="E30" s="31" t="s">
        <v>1978</v>
      </c>
      <c r="F30" s="30" t="s">
        <v>2247</v>
      </c>
      <c r="G30" s="30" t="s">
        <v>2256</v>
      </c>
      <c r="H30" s="30" t="s">
        <v>2257</v>
      </c>
      <c r="I30" s="125">
        <v>1</v>
      </c>
      <c r="J30" s="67" t="s">
        <v>743</v>
      </c>
      <c r="K30" s="227"/>
      <c r="L30" s="106"/>
      <c r="M30" s="197"/>
      <c r="N30" s="35"/>
      <c r="O30" s="12"/>
      <c r="P30">
        <v>582</v>
      </c>
    </row>
    <row r="31" spans="1:17" hidden="1">
      <c r="A31" s="29">
        <f>IF(C31="","",SUBTOTAL(103,$C$9:C31))</f>
        <v>0</v>
      </c>
      <c r="B31" s="37" t="s">
        <v>150</v>
      </c>
      <c r="C31" s="62" t="s">
        <v>1079</v>
      </c>
      <c r="D31" s="37" t="s">
        <v>1316</v>
      </c>
      <c r="E31" s="31" t="s">
        <v>1978</v>
      </c>
      <c r="F31" s="30" t="s">
        <v>2249</v>
      </c>
      <c r="G31" s="30" t="s">
        <v>2258</v>
      </c>
      <c r="H31" s="124" t="s">
        <v>1845</v>
      </c>
      <c r="I31" s="65">
        <v>1.2</v>
      </c>
      <c r="J31" s="67" t="s">
        <v>140</v>
      </c>
      <c r="K31" s="227"/>
      <c r="L31" s="106"/>
      <c r="M31" s="197"/>
      <c r="N31" s="35"/>
      <c r="O31" s="12"/>
      <c r="P31">
        <v>583</v>
      </c>
    </row>
    <row r="32" spans="1:17" hidden="1">
      <c r="A32" s="29">
        <f>IF(C32="","",SUBTOTAL(103,$C$9:C32))</f>
        <v>0</v>
      </c>
      <c r="B32" s="37" t="s">
        <v>150</v>
      </c>
      <c r="C32" s="62" t="s">
        <v>1079</v>
      </c>
      <c r="D32" s="37" t="s">
        <v>1197</v>
      </c>
      <c r="E32" s="31" t="s">
        <v>1978</v>
      </c>
      <c r="F32" s="30" t="s">
        <v>2247</v>
      </c>
      <c r="G32" s="30" t="s">
        <v>2259</v>
      </c>
      <c r="H32" s="124" t="s">
        <v>1845</v>
      </c>
      <c r="I32" s="65">
        <v>1.1000000000000001</v>
      </c>
      <c r="J32" s="67" t="s">
        <v>140</v>
      </c>
      <c r="K32" s="227"/>
      <c r="L32" s="106"/>
      <c r="M32" s="197"/>
      <c r="N32" s="35"/>
      <c r="O32" s="12"/>
      <c r="P32">
        <v>584</v>
      </c>
    </row>
    <row r="33" spans="1:17" hidden="1">
      <c r="A33" s="29">
        <f>IF(C33="","",SUBTOTAL(103,$C$9:C33))</f>
        <v>0</v>
      </c>
      <c r="B33" s="37" t="s">
        <v>150</v>
      </c>
      <c r="C33" s="62" t="s">
        <v>1079</v>
      </c>
      <c r="D33" s="37" t="s">
        <v>1351</v>
      </c>
      <c r="E33" s="31" t="s">
        <v>1978</v>
      </c>
      <c r="F33" s="30" t="s">
        <v>2249</v>
      </c>
      <c r="G33" s="30" t="s">
        <v>2260</v>
      </c>
      <c r="H33" s="124" t="s">
        <v>1845</v>
      </c>
      <c r="I33" s="65">
        <v>4.8</v>
      </c>
      <c r="J33" s="67" t="s">
        <v>140</v>
      </c>
      <c r="K33" s="227"/>
      <c r="L33" s="106"/>
      <c r="M33" s="197"/>
      <c r="N33" s="35"/>
      <c r="O33" s="12"/>
      <c r="P33">
        <v>585</v>
      </c>
      <c r="Q33" t="s">
        <v>2461</v>
      </c>
    </row>
    <row r="34" spans="1:17" hidden="1">
      <c r="A34" s="29">
        <f>IF(C34="","",SUBTOTAL(103,$C$9:C34))</f>
        <v>0</v>
      </c>
      <c r="B34" s="37" t="s">
        <v>150</v>
      </c>
      <c r="C34" s="62" t="s">
        <v>1079</v>
      </c>
      <c r="D34" s="37" t="s">
        <v>2261</v>
      </c>
      <c r="E34" s="31" t="s">
        <v>1978</v>
      </c>
      <c r="F34" s="30" t="s">
        <v>2249</v>
      </c>
      <c r="G34" s="30" t="s">
        <v>2262</v>
      </c>
      <c r="H34" s="30" t="s">
        <v>2425</v>
      </c>
      <c r="I34" s="65">
        <v>43.5</v>
      </c>
      <c r="J34" s="67" t="s">
        <v>140</v>
      </c>
      <c r="K34" s="228"/>
      <c r="L34" s="106"/>
      <c r="M34" s="197"/>
      <c r="N34" s="35">
        <v>9</v>
      </c>
      <c r="O34" s="12"/>
      <c r="P34">
        <v>586</v>
      </c>
    </row>
    <row r="35" spans="1:17" hidden="1">
      <c r="A35" s="29">
        <f>IF(C35="","",SUBTOTAL(103,$C$9:C35))</f>
        <v>0</v>
      </c>
      <c r="B35" s="37" t="s">
        <v>150</v>
      </c>
      <c r="C35" s="62" t="s">
        <v>1079</v>
      </c>
      <c r="D35" s="37" t="s">
        <v>1320</v>
      </c>
      <c r="E35" s="31" t="s">
        <v>1978</v>
      </c>
      <c r="F35" s="30" t="s">
        <v>2249</v>
      </c>
      <c r="G35" s="30" t="s">
        <v>2255</v>
      </c>
      <c r="H35" s="124" t="s">
        <v>1845</v>
      </c>
      <c r="I35" s="65">
        <v>0.5</v>
      </c>
      <c r="J35" s="67" t="s">
        <v>140</v>
      </c>
      <c r="K35" s="114">
        <v>1700</v>
      </c>
      <c r="L35" s="72" t="s">
        <v>2463</v>
      </c>
      <c r="M35" s="199"/>
      <c r="N35" s="35"/>
      <c r="O35" s="12"/>
      <c r="P35">
        <v>581</v>
      </c>
      <c r="Q35" t="s">
        <v>2462</v>
      </c>
    </row>
    <row r="36" spans="1:17" ht="24" hidden="1">
      <c r="A36" s="29">
        <f>IF(C36="","",SUBTOTAL(103,$C$9:C36))</f>
        <v>0</v>
      </c>
      <c r="B36" s="37" t="s">
        <v>150</v>
      </c>
      <c r="C36" s="62" t="s">
        <v>1079</v>
      </c>
      <c r="D36" s="37" t="s">
        <v>10</v>
      </c>
      <c r="E36" s="31" t="s">
        <v>1978</v>
      </c>
      <c r="F36" s="30" t="s">
        <v>2263</v>
      </c>
      <c r="G36" s="99" t="s">
        <v>2471</v>
      </c>
      <c r="H36" s="124" t="s">
        <v>1845</v>
      </c>
      <c r="I36" s="65">
        <v>3.5</v>
      </c>
      <c r="J36" s="67" t="s">
        <v>140</v>
      </c>
      <c r="K36" s="223">
        <v>22300</v>
      </c>
      <c r="L36" s="106" t="s">
        <v>2464</v>
      </c>
      <c r="M36" s="197"/>
      <c r="N36" s="35"/>
      <c r="O36" s="12"/>
      <c r="P36">
        <v>587</v>
      </c>
      <c r="Q36" s="98" t="s">
        <v>2465</v>
      </c>
    </row>
    <row r="37" spans="1:17" ht="24" hidden="1">
      <c r="A37" s="29">
        <f>IF(C37="","",SUBTOTAL(103,$C$9:C37))</f>
        <v>0</v>
      </c>
      <c r="B37" s="37" t="s">
        <v>150</v>
      </c>
      <c r="C37" s="62" t="s">
        <v>1079</v>
      </c>
      <c r="D37" s="37" t="s">
        <v>8</v>
      </c>
      <c r="E37" s="31" t="s">
        <v>1978</v>
      </c>
      <c r="F37" s="30" t="s">
        <v>2263</v>
      </c>
      <c r="G37" s="99" t="s">
        <v>2470</v>
      </c>
      <c r="H37" s="124" t="s">
        <v>1845</v>
      </c>
      <c r="I37" s="65">
        <v>0.9</v>
      </c>
      <c r="J37" s="67" t="s">
        <v>140</v>
      </c>
      <c r="K37" s="224"/>
      <c r="L37" s="106"/>
      <c r="M37" s="197"/>
      <c r="N37" s="35"/>
      <c r="O37" s="12"/>
      <c r="P37">
        <v>588</v>
      </c>
      <c r="Q37" s="98" t="s">
        <v>2465</v>
      </c>
    </row>
    <row r="38" spans="1:17" hidden="1">
      <c r="A38" s="29">
        <f>IF(C38="","",SUBTOTAL(103,$C$9:C38))</f>
        <v>0</v>
      </c>
      <c r="B38" s="37" t="s">
        <v>150</v>
      </c>
      <c r="C38" s="62" t="s">
        <v>1079</v>
      </c>
      <c r="D38" s="37" t="s">
        <v>8</v>
      </c>
      <c r="E38" s="31" t="s">
        <v>1978</v>
      </c>
      <c r="F38" s="30" t="s">
        <v>2263</v>
      </c>
      <c r="G38" s="30" t="s">
        <v>2264</v>
      </c>
      <c r="H38" s="124" t="s">
        <v>1845</v>
      </c>
      <c r="I38" s="65">
        <v>0.6</v>
      </c>
      <c r="J38" s="67" t="s">
        <v>140</v>
      </c>
      <c r="K38" s="224"/>
      <c r="L38" s="106"/>
      <c r="M38" s="197"/>
      <c r="N38" s="35"/>
      <c r="O38" s="12"/>
      <c r="P38">
        <v>589</v>
      </c>
      <c r="Q38" s="98" t="s">
        <v>2465</v>
      </c>
    </row>
    <row r="39" spans="1:17" hidden="1">
      <c r="A39" s="29">
        <f>IF(C39="","",SUBTOTAL(103,$C$9:C39))</f>
        <v>0</v>
      </c>
      <c r="B39" s="37" t="s">
        <v>150</v>
      </c>
      <c r="C39" s="62" t="s">
        <v>1079</v>
      </c>
      <c r="D39" s="37" t="s">
        <v>8</v>
      </c>
      <c r="E39" s="31" t="s">
        <v>1978</v>
      </c>
      <c r="F39" s="30" t="s">
        <v>2263</v>
      </c>
      <c r="G39" s="30" t="s">
        <v>2265</v>
      </c>
      <c r="H39" s="124" t="s">
        <v>1845</v>
      </c>
      <c r="I39" s="65">
        <v>1.2</v>
      </c>
      <c r="J39" s="67" t="s">
        <v>140</v>
      </c>
      <c r="K39" s="224"/>
      <c r="L39" s="106"/>
      <c r="M39" s="197"/>
      <c r="N39" s="35"/>
      <c r="O39" s="12"/>
      <c r="P39">
        <v>590</v>
      </c>
      <c r="Q39" s="98" t="s">
        <v>2465</v>
      </c>
    </row>
    <row r="40" spans="1:17" ht="36" hidden="1">
      <c r="A40" s="29">
        <f>IF(C40="","",SUBTOTAL(103,$C$9:C40))</f>
        <v>0</v>
      </c>
      <c r="B40" s="37" t="s">
        <v>150</v>
      </c>
      <c r="C40" s="62" t="s">
        <v>1079</v>
      </c>
      <c r="D40" s="37" t="s">
        <v>8</v>
      </c>
      <c r="E40" s="31" t="s">
        <v>1978</v>
      </c>
      <c r="F40" s="30" t="s">
        <v>2263</v>
      </c>
      <c r="G40" s="99" t="s">
        <v>2466</v>
      </c>
      <c r="H40" s="124" t="s">
        <v>1845</v>
      </c>
      <c r="I40" s="65">
        <v>3.1</v>
      </c>
      <c r="J40" s="67" t="s">
        <v>140</v>
      </c>
      <c r="K40" s="224"/>
      <c r="L40" s="106"/>
      <c r="M40" s="197"/>
      <c r="N40" s="35"/>
      <c r="O40" s="12"/>
      <c r="P40">
        <v>591</v>
      </c>
      <c r="Q40" s="98" t="s">
        <v>2465</v>
      </c>
    </row>
    <row r="41" spans="1:17" hidden="1">
      <c r="A41" s="29">
        <f>IF(C41="","",SUBTOTAL(103,$C$9:C41))</f>
        <v>0</v>
      </c>
      <c r="B41" s="37" t="s">
        <v>150</v>
      </c>
      <c r="C41" s="62" t="s">
        <v>1079</v>
      </c>
      <c r="D41" s="37" t="s">
        <v>8</v>
      </c>
      <c r="E41" s="31" t="s">
        <v>1978</v>
      </c>
      <c r="F41" s="30" t="s">
        <v>2263</v>
      </c>
      <c r="G41" s="30" t="s">
        <v>2266</v>
      </c>
      <c r="H41" s="124" t="s">
        <v>1845</v>
      </c>
      <c r="I41" s="65">
        <v>0.3</v>
      </c>
      <c r="J41" s="67" t="s">
        <v>140</v>
      </c>
      <c r="K41" s="224"/>
      <c r="L41" s="106"/>
      <c r="M41" s="197"/>
      <c r="N41" s="35"/>
      <c r="O41" s="12"/>
      <c r="P41">
        <v>592</v>
      </c>
      <c r="Q41" s="98" t="s">
        <v>2465</v>
      </c>
    </row>
    <row r="42" spans="1:17" hidden="1">
      <c r="A42" s="29">
        <f>IF(C42="","",SUBTOTAL(103,$C$9:C42))</f>
        <v>0</v>
      </c>
      <c r="B42" s="37" t="s">
        <v>150</v>
      </c>
      <c r="C42" s="62" t="s">
        <v>1079</v>
      </c>
      <c r="D42" s="37" t="s">
        <v>8</v>
      </c>
      <c r="E42" s="31" t="s">
        <v>1978</v>
      </c>
      <c r="F42" s="30" t="s">
        <v>2263</v>
      </c>
      <c r="G42" s="30" t="s">
        <v>2267</v>
      </c>
      <c r="H42" s="124" t="s">
        <v>1845</v>
      </c>
      <c r="I42" s="65">
        <v>0.4</v>
      </c>
      <c r="J42" s="67" t="s">
        <v>140</v>
      </c>
      <c r="K42" s="224"/>
      <c r="L42" s="106"/>
      <c r="M42" s="197"/>
      <c r="N42" s="35"/>
      <c r="O42" s="12"/>
      <c r="P42">
        <v>593</v>
      </c>
      <c r="Q42" s="98" t="s">
        <v>2465</v>
      </c>
    </row>
    <row r="43" spans="1:17" ht="24" hidden="1">
      <c r="A43" s="29">
        <f>IF(C43="","",SUBTOTAL(103,$C$9:C43))</f>
        <v>0</v>
      </c>
      <c r="B43" s="37" t="s">
        <v>150</v>
      </c>
      <c r="C43" s="62" t="s">
        <v>1079</v>
      </c>
      <c r="D43" s="37" t="s">
        <v>8</v>
      </c>
      <c r="E43" s="31" t="s">
        <v>1978</v>
      </c>
      <c r="F43" s="30" t="s">
        <v>2263</v>
      </c>
      <c r="G43" s="99" t="s">
        <v>2469</v>
      </c>
      <c r="H43" s="124" t="s">
        <v>1845</v>
      </c>
      <c r="I43" s="65">
        <v>0.3</v>
      </c>
      <c r="J43" s="67" t="s">
        <v>140</v>
      </c>
      <c r="K43" s="224"/>
      <c r="L43" s="106"/>
      <c r="M43" s="197"/>
      <c r="N43" s="35"/>
      <c r="O43" s="12"/>
      <c r="P43">
        <v>594</v>
      </c>
      <c r="Q43" s="98" t="s">
        <v>2465</v>
      </c>
    </row>
    <row r="44" spans="1:17" hidden="1">
      <c r="A44" s="29">
        <f>IF(C44="","",SUBTOTAL(103,$C$9:C44))</f>
        <v>0</v>
      </c>
      <c r="B44" s="37" t="s">
        <v>150</v>
      </c>
      <c r="C44" s="62" t="s">
        <v>1079</v>
      </c>
      <c r="D44" s="37" t="s">
        <v>8</v>
      </c>
      <c r="E44" s="31" t="s">
        <v>1978</v>
      </c>
      <c r="F44" s="30" t="s">
        <v>2263</v>
      </c>
      <c r="G44" s="30" t="s">
        <v>2268</v>
      </c>
      <c r="H44" s="124" t="s">
        <v>1845</v>
      </c>
      <c r="I44" s="65">
        <v>1.3</v>
      </c>
      <c r="J44" s="67" t="s">
        <v>140</v>
      </c>
      <c r="K44" s="224"/>
      <c r="L44" s="106"/>
      <c r="M44" s="197"/>
      <c r="N44" s="35"/>
      <c r="O44" s="12"/>
      <c r="P44">
        <v>595</v>
      </c>
      <c r="Q44" s="98" t="s">
        <v>2465</v>
      </c>
    </row>
    <row r="45" spans="1:17" hidden="1">
      <c r="A45" s="29">
        <f>IF(C45="","",SUBTOTAL(103,$C$9:C45))</f>
        <v>0</v>
      </c>
      <c r="B45" s="37" t="s">
        <v>150</v>
      </c>
      <c r="C45" s="62" t="s">
        <v>1079</v>
      </c>
      <c r="D45" s="37" t="s">
        <v>10</v>
      </c>
      <c r="E45" s="31" t="s">
        <v>1978</v>
      </c>
      <c r="F45" s="30" t="s">
        <v>2263</v>
      </c>
      <c r="G45" s="30" t="s">
        <v>2269</v>
      </c>
      <c r="H45" s="124" t="s">
        <v>1845</v>
      </c>
      <c r="I45" s="125">
        <v>1</v>
      </c>
      <c r="J45" s="67" t="s">
        <v>2270</v>
      </c>
      <c r="K45" s="224"/>
      <c r="L45" s="106"/>
      <c r="M45" s="197"/>
      <c r="N45" s="35"/>
      <c r="O45" s="12"/>
      <c r="P45">
        <v>596</v>
      </c>
      <c r="Q45" s="98" t="s">
        <v>2465</v>
      </c>
    </row>
    <row r="46" spans="1:17" ht="24" hidden="1">
      <c r="A46" s="29">
        <f>IF(C46="","",SUBTOTAL(103,$C$9:C46))</f>
        <v>0</v>
      </c>
      <c r="B46" s="37" t="s">
        <v>150</v>
      </c>
      <c r="C46" s="62" t="s">
        <v>1079</v>
      </c>
      <c r="D46" s="37" t="s">
        <v>10</v>
      </c>
      <c r="E46" s="31" t="s">
        <v>1978</v>
      </c>
      <c r="F46" s="30" t="s">
        <v>2263</v>
      </c>
      <c r="G46" s="99" t="s">
        <v>2467</v>
      </c>
      <c r="H46" s="124" t="s">
        <v>1845</v>
      </c>
      <c r="I46" s="65">
        <v>2.2999999999999998</v>
      </c>
      <c r="J46" s="67" t="s">
        <v>140</v>
      </c>
      <c r="K46" s="224"/>
      <c r="L46" s="106"/>
      <c r="M46" s="197"/>
      <c r="N46" s="35"/>
      <c r="O46" s="12"/>
      <c r="P46">
        <v>597</v>
      </c>
      <c r="Q46" s="98" t="s">
        <v>2465</v>
      </c>
    </row>
    <row r="47" spans="1:17" hidden="1">
      <c r="A47" s="29">
        <f>IF(C47="","",SUBTOTAL(103,$C$9:C47))</f>
        <v>0</v>
      </c>
      <c r="B47" s="37" t="s">
        <v>150</v>
      </c>
      <c r="C47" s="62" t="s">
        <v>1079</v>
      </c>
      <c r="D47" s="37" t="s">
        <v>8</v>
      </c>
      <c r="E47" s="31" t="s">
        <v>1978</v>
      </c>
      <c r="F47" s="30" t="s">
        <v>2263</v>
      </c>
      <c r="G47" s="30" t="s">
        <v>2271</v>
      </c>
      <c r="H47" s="124" t="s">
        <v>1845</v>
      </c>
      <c r="I47" s="65">
        <v>0.8</v>
      </c>
      <c r="J47" s="67" t="s">
        <v>140</v>
      </c>
      <c r="K47" s="224"/>
      <c r="L47" s="106"/>
      <c r="M47" s="197"/>
      <c r="N47" s="35"/>
      <c r="O47" s="12"/>
      <c r="P47">
        <v>598</v>
      </c>
      <c r="Q47" s="98" t="s">
        <v>2465</v>
      </c>
    </row>
    <row r="48" spans="1:17" ht="24" hidden="1">
      <c r="A48" s="29">
        <f>IF(C48="","",SUBTOTAL(103,$C$9:C48))</f>
        <v>0</v>
      </c>
      <c r="B48" s="37" t="s">
        <v>150</v>
      </c>
      <c r="C48" s="62" t="s">
        <v>1079</v>
      </c>
      <c r="D48" s="37" t="s">
        <v>1347</v>
      </c>
      <c r="E48" s="31" t="s">
        <v>1978</v>
      </c>
      <c r="F48" s="30" t="s">
        <v>2263</v>
      </c>
      <c r="G48" s="99" t="s">
        <v>2468</v>
      </c>
      <c r="H48" s="124" t="s">
        <v>1845</v>
      </c>
      <c r="I48" s="65">
        <v>1</v>
      </c>
      <c r="J48" s="67" t="s">
        <v>140</v>
      </c>
      <c r="K48" s="224"/>
      <c r="L48" s="106"/>
      <c r="M48" s="197"/>
      <c r="N48" s="35"/>
      <c r="O48" s="12"/>
      <c r="P48">
        <v>599</v>
      </c>
      <c r="Q48" s="98" t="s">
        <v>2465</v>
      </c>
    </row>
    <row r="49" spans="1:18" hidden="1">
      <c r="A49" s="29">
        <f>IF(C49="","",SUBTOTAL(103,$C$9:C49))</f>
        <v>0</v>
      </c>
      <c r="B49" s="37" t="s">
        <v>150</v>
      </c>
      <c r="C49" s="62" t="s">
        <v>1079</v>
      </c>
      <c r="D49" s="37" t="s">
        <v>10</v>
      </c>
      <c r="E49" s="31" t="s">
        <v>1978</v>
      </c>
      <c r="F49" s="30" t="s">
        <v>2263</v>
      </c>
      <c r="G49" s="30" t="s">
        <v>2272</v>
      </c>
      <c r="H49" s="124" t="s">
        <v>1845</v>
      </c>
      <c r="I49" s="125">
        <v>3</v>
      </c>
      <c r="J49" s="67" t="s">
        <v>2270</v>
      </c>
      <c r="K49" s="224"/>
      <c r="L49" s="106"/>
      <c r="M49" s="197"/>
      <c r="N49" s="35"/>
      <c r="O49" s="12"/>
      <c r="P49">
        <v>600</v>
      </c>
      <c r="Q49" s="98" t="s">
        <v>2465</v>
      </c>
    </row>
    <row r="50" spans="1:18" hidden="1">
      <c r="A50" s="29">
        <f>IF(C50="","",SUBTOTAL(103,$C$9:C50))</f>
        <v>0</v>
      </c>
      <c r="B50" s="37" t="s">
        <v>150</v>
      </c>
      <c r="C50" s="62" t="s">
        <v>1079</v>
      </c>
      <c r="D50" s="37" t="s">
        <v>10</v>
      </c>
      <c r="E50" s="31" t="s">
        <v>1978</v>
      </c>
      <c r="F50" s="30" t="s">
        <v>2263</v>
      </c>
      <c r="G50" s="30" t="s">
        <v>2273</v>
      </c>
      <c r="H50" s="124" t="s">
        <v>2626</v>
      </c>
      <c r="I50" s="125">
        <v>1</v>
      </c>
      <c r="J50" s="67" t="s">
        <v>2274</v>
      </c>
      <c r="K50" s="224"/>
      <c r="L50" s="106"/>
      <c r="M50" s="197"/>
      <c r="N50" s="35"/>
      <c r="O50" s="12"/>
      <c r="P50">
        <v>601</v>
      </c>
      <c r="Q50" s="98" t="s">
        <v>2465</v>
      </c>
    </row>
    <row r="51" spans="1:18" ht="24" hidden="1">
      <c r="A51" s="29">
        <f>IF(C51="","",SUBTOTAL(103,$C$9:C51))</f>
        <v>0</v>
      </c>
      <c r="B51" s="37" t="s">
        <v>150</v>
      </c>
      <c r="C51" s="62" t="s">
        <v>1079</v>
      </c>
      <c r="D51" s="37" t="s">
        <v>10</v>
      </c>
      <c r="E51" s="31" t="s">
        <v>1978</v>
      </c>
      <c r="F51" s="30" t="s">
        <v>2263</v>
      </c>
      <c r="G51" s="99" t="s">
        <v>2473</v>
      </c>
      <c r="H51" s="124" t="s">
        <v>2627</v>
      </c>
      <c r="I51" s="125">
        <v>1</v>
      </c>
      <c r="J51" s="67" t="s">
        <v>2274</v>
      </c>
      <c r="K51" s="224"/>
      <c r="L51" s="106"/>
      <c r="M51" s="197"/>
      <c r="N51" s="35"/>
      <c r="O51" s="12"/>
      <c r="P51">
        <v>602</v>
      </c>
      <c r="Q51" s="98" t="s">
        <v>2465</v>
      </c>
    </row>
    <row r="52" spans="1:18" hidden="1">
      <c r="A52" s="29">
        <f>IF(C52="","",SUBTOTAL(103,$C$9:C52))</f>
        <v>0</v>
      </c>
      <c r="B52" s="37" t="s">
        <v>150</v>
      </c>
      <c r="C52" s="62" t="s">
        <v>1079</v>
      </c>
      <c r="D52" s="37" t="s">
        <v>10</v>
      </c>
      <c r="E52" s="31" t="s">
        <v>1978</v>
      </c>
      <c r="F52" s="30" t="s">
        <v>2263</v>
      </c>
      <c r="G52" s="30" t="s">
        <v>2275</v>
      </c>
      <c r="H52" s="124" t="s">
        <v>2626</v>
      </c>
      <c r="I52" s="125">
        <v>1</v>
      </c>
      <c r="J52" s="67" t="s">
        <v>2274</v>
      </c>
      <c r="K52" s="224"/>
      <c r="L52" s="106"/>
      <c r="M52" s="197"/>
      <c r="N52" s="35"/>
      <c r="O52" s="12"/>
      <c r="P52">
        <v>603</v>
      </c>
      <c r="Q52" s="98" t="s">
        <v>2465</v>
      </c>
    </row>
    <row r="53" spans="1:18" ht="24" hidden="1">
      <c r="A53" s="29">
        <f>IF(C53="","",SUBTOTAL(103,$C$9:C53))</f>
        <v>0</v>
      </c>
      <c r="B53" s="37" t="s">
        <v>150</v>
      </c>
      <c r="C53" s="62" t="s">
        <v>1079</v>
      </c>
      <c r="D53" s="37" t="s">
        <v>8</v>
      </c>
      <c r="E53" s="31" t="s">
        <v>1978</v>
      </c>
      <c r="F53" s="30" t="s">
        <v>2263</v>
      </c>
      <c r="G53" s="100" t="s">
        <v>2472</v>
      </c>
      <c r="H53" s="124" t="s">
        <v>1845</v>
      </c>
      <c r="I53" s="65">
        <v>0.4</v>
      </c>
      <c r="J53" s="67" t="s">
        <v>140</v>
      </c>
      <c r="K53" s="224"/>
      <c r="L53" s="106"/>
      <c r="M53" s="197"/>
      <c r="N53" s="35"/>
      <c r="O53" s="12"/>
      <c r="P53">
        <v>604</v>
      </c>
      <c r="Q53" s="98" t="s">
        <v>2465</v>
      </c>
    </row>
    <row r="54" spans="1:18" hidden="1">
      <c r="A54" s="29">
        <f>IF(C54="","",SUBTOTAL(103,$C$9:C54))</f>
        <v>0</v>
      </c>
      <c r="B54" s="37" t="s">
        <v>150</v>
      </c>
      <c r="C54" s="62" t="s">
        <v>1079</v>
      </c>
      <c r="D54" s="37" t="s">
        <v>1347</v>
      </c>
      <c r="E54" s="31" t="s">
        <v>1978</v>
      </c>
      <c r="F54" s="30" t="s">
        <v>2263</v>
      </c>
      <c r="G54" s="30" t="s">
        <v>2266</v>
      </c>
      <c r="H54" s="124" t="s">
        <v>1845</v>
      </c>
      <c r="I54" s="125">
        <v>2</v>
      </c>
      <c r="J54" s="67" t="s">
        <v>2270</v>
      </c>
      <c r="K54" s="224"/>
      <c r="L54" s="106"/>
      <c r="M54" s="197"/>
      <c r="N54" s="35"/>
      <c r="O54" s="12"/>
      <c r="P54">
        <v>605</v>
      </c>
      <c r="Q54" s="98" t="s">
        <v>2465</v>
      </c>
    </row>
    <row r="55" spans="1:18" ht="24" hidden="1">
      <c r="A55" s="29">
        <f>IF(C55="","",SUBTOTAL(103,$C$9:C55))</f>
        <v>0</v>
      </c>
      <c r="B55" s="37" t="s">
        <v>150</v>
      </c>
      <c r="C55" s="62" t="s">
        <v>1079</v>
      </c>
      <c r="D55" s="37" t="s">
        <v>1347</v>
      </c>
      <c r="E55" s="31" t="s">
        <v>1978</v>
      </c>
      <c r="F55" s="30" t="s">
        <v>2263</v>
      </c>
      <c r="G55" s="100" t="s">
        <v>2474</v>
      </c>
      <c r="H55" s="124" t="s">
        <v>1845</v>
      </c>
      <c r="I55" s="65">
        <v>0.9</v>
      </c>
      <c r="J55" s="67" t="s">
        <v>140</v>
      </c>
      <c r="K55" s="224"/>
      <c r="L55" s="106"/>
      <c r="M55" s="197"/>
      <c r="N55" s="35"/>
      <c r="O55" s="12"/>
      <c r="P55">
        <v>606</v>
      </c>
      <c r="Q55" s="98" t="s">
        <v>2465</v>
      </c>
    </row>
    <row r="56" spans="1:18" hidden="1">
      <c r="A56" s="29">
        <f>IF(C56="","",SUBTOTAL(103,$C$9:C56))</f>
        <v>0</v>
      </c>
      <c r="B56" s="37" t="s">
        <v>150</v>
      </c>
      <c r="C56" s="62" t="s">
        <v>1079</v>
      </c>
      <c r="D56" s="37" t="s">
        <v>1347</v>
      </c>
      <c r="E56" s="31" t="s">
        <v>1978</v>
      </c>
      <c r="F56" s="30" t="s">
        <v>2263</v>
      </c>
      <c r="G56" s="30" t="s">
        <v>2276</v>
      </c>
      <c r="H56" s="124" t="s">
        <v>1845</v>
      </c>
      <c r="I56" s="125">
        <v>1</v>
      </c>
      <c r="J56" s="67" t="s">
        <v>2270</v>
      </c>
      <c r="K56" s="224"/>
      <c r="L56" s="106"/>
      <c r="M56" s="197"/>
      <c r="N56" s="35"/>
      <c r="O56" s="12"/>
      <c r="P56">
        <v>607</v>
      </c>
      <c r="Q56" s="98" t="s">
        <v>2465</v>
      </c>
    </row>
    <row r="57" spans="1:18" ht="27" hidden="1">
      <c r="A57" s="29">
        <f>IF(C57="","",SUBTOTAL(103,$C$9:C57))</f>
        <v>0</v>
      </c>
      <c r="B57" s="37" t="s">
        <v>150</v>
      </c>
      <c r="C57" s="62" t="s">
        <v>1079</v>
      </c>
      <c r="D57" s="94" t="s">
        <v>2422</v>
      </c>
      <c r="E57" s="31" t="s">
        <v>1978</v>
      </c>
      <c r="F57" s="30" t="s">
        <v>2263</v>
      </c>
      <c r="G57" s="30" t="s">
        <v>2277</v>
      </c>
      <c r="H57" s="30" t="s">
        <v>2425</v>
      </c>
      <c r="I57" s="65">
        <v>6.3</v>
      </c>
      <c r="J57" s="67" t="s">
        <v>140</v>
      </c>
      <c r="K57" s="225"/>
      <c r="L57" s="106"/>
      <c r="M57" s="197"/>
      <c r="N57" s="35"/>
      <c r="O57" s="12"/>
      <c r="P57">
        <v>608</v>
      </c>
      <c r="Q57" s="98" t="s">
        <v>2465</v>
      </c>
    </row>
    <row r="58" spans="1:18" hidden="1">
      <c r="A58" s="128">
        <f>IF(C58="","",SUBTOTAL(103,$C$9:C58))</f>
        <v>0</v>
      </c>
      <c r="B58" s="33" t="s">
        <v>150</v>
      </c>
      <c r="C58" s="129" t="s">
        <v>1079</v>
      </c>
      <c r="D58" s="118" t="s">
        <v>978</v>
      </c>
      <c r="E58" s="40" t="s">
        <v>736</v>
      </c>
      <c r="F58" s="32" t="s">
        <v>1464</v>
      </c>
      <c r="G58" s="32" t="s">
        <v>887</v>
      </c>
      <c r="H58" s="57" t="s">
        <v>1845</v>
      </c>
      <c r="I58" s="89">
        <v>1</v>
      </c>
      <c r="J58" s="45" t="s">
        <v>140</v>
      </c>
      <c r="K58" s="34" t="e">
        <f>130+#REF!</f>
        <v>#REF!</v>
      </c>
      <c r="L58" s="75" t="s">
        <v>2482</v>
      </c>
      <c r="M58" s="189"/>
      <c r="N58" s="35"/>
      <c r="O58" s="12"/>
      <c r="P58">
        <v>1</v>
      </c>
      <c r="R58" t="s">
        <v>2628</v>
      </c>
    </row>
    <row r="59" spans="1:18" hidden="1">
      <c r="A59" s="128">
        <f>IF(C59="","",SUBTOTAL(103,$C$9:C59))</f>
        <v>0</v>
      </c>
      <c r="B59" s="33" t="s">
        <v>150</v>
      </c>
      <c r="C59" s="129" t="s">
        <v>1079</v>
      </c>
      <c r="D59" s="118" t="s">
        <v>980</v>
      </c>
      <c r="E59" s="40" t="s">
        <v>736</v>
      </c>
      <c r="F59" s="32" t="s">
        <v>953</v>
      </c>
      <c r="G59" s="32" t="s">
        <v>933</v>
      </c>
      <c r="H59" s="57" t="s">
        <v>1845</v>
      </c>
      <c r="I59" s="89">
        <v>0.5</v>
      </c>
      <c r="J59" s="45" t="s">
        <v>140</v>
      </c>
      <c r="K59" s="34" t="e">
        <f>629+#REF!</f>
        <v>#REF!</v>
      </c>
      <c r="L59" s="75" t="s">
        <v>2482</v>
      </c>
      <c r="M59" s="189"/>
      <c r="N59" s="35"/>
      <c r="O59" s="12"/>
      <c r="P59">
        <v>3</v>
      </c>
      <c r="R59" t="s">
        <v>2628</v>
      </c>
    </row>
    <row r="60" spans="1:18" hidden="1">
      <c r="A60" s="128">
        <f>IF(C60="","",SUBTOTAL(103,$C$9:C60))</f>
        <v>0</v>
      </c>
      <c r="B60" s="33" t="s">
        <v>150</v>
      </c>
      <c r="C60" s="129" t="s">
        <v>1079</v>
      </c>
      <c r="D60" s="118" t="s">
        <v>978</v>
      </c>
      <c r="E60" s="40" t="s">
        <v>736</v>
      </c>
      <c r="F60" s="32" t="s">
        <v>1465</v>
      </c>
      <c r="G60" s="32" t="s">
        <v>978</v>
      </c>
      <c r="H60" s="57" t="s">
        <v>1845</v>
      </c>
      <c r="I60" s="92">
        <v>1</v>
      </c>
      <c r="J60" s="45" t="s">
        <v>2625</v>
      </c>
      <c r="K60" s="34" t="e">
        <f>110+#REF!</f>
        <v>#REF!</v>
      </c>
      <c r="L60" s="75" t="s">
        <v>2482</v>
      </c>
      <c r="M60" s="189"/>
      <c r="N60" s="35"/>
      <c r="O60" s="12"/>
      <c r="P60">
        <v>5</v>
      </c>
      <c r="R60" t="s">
        <v>2628</v>
      </c>
    </row>
    <row r="61" spans="1:18" hidden="1">
      <c r="A61" s="128">
        <f>IF(C61="","",SUBTOTAL(103,$C$9:C61))</f>
        <v>0</v>
      </c>
      <c r="B61" s="33" t="s">
        <v>150</v>
      </c>
      <c r="C61" s="129" t="s">
        <v>1079</v>
      </c>
      <c r="D61" s="118" t="s">
        <v>962</v>
      </c>
      <c r="E61" s="40" t="s">
        <v>736</v>
      </c>
      <c r="F61" s="32" t="s">
        <v>747</v>
      </c>
      <c r="G61" s="32" t="s">
        <v>748</v>
      </c>
      <c r="H61" s="57" t="s">
        <v>1845</v>
      </c>
      <c r="I61" s="89">
        <v>2.6</v>
      </c>
      <c r="J61" s="45" t="s">
        <v>140</v>
      </c>
      <c r="K61" s="34">
        <v>45</v>
      </c>
      <c r="L61" s="75" t="s">
        <v>2483</v>
      </c>
      <c r="M61" s="189"/>
      <c r="N61" s="35"/>
      <c r="O61" s="12"/>
      <c r="P61">
        <v>7</v>
      </c>
      <c r="R61" t="s">
        <v>2629</v>
      </c>
    </row>
    <row r="62" spans="1:18" hidden="1">
      <c r="A62" s="128">
        <f>IF(C62="","",SUBTOTAL(103,$C$9:C62))</f>
        <v>0</v>
      </c>
      <c r="B62" s="33" t="s">
        <v>150</v>
      </c>
      <c r="C62" s="129" t="s">
        <v>1079</v>
      </c>
      <c r="D62" s="118" t="s">
        <v>962</v>
      </c>
      <c r="E62" s="40" t="s">
        <v>736</v>
      </c>
      <c r="F62" s="32" t="s">
        <v>747</v>
      </c>
      <c r="G62" s="32" t="s">
        <v>748</v>
      </c>
      <c r="H62" s="57" t="s">
        <v>1845</v>
      </c>
      <c r="I62" s="89">
        <v>2.1</v>
      </c>
      <c r="J62" s="45" t="s">
        <v>140</v>
      </c>
      <c r="K62" s="34">
        <v>476</v>
      </c>
      <c r="L62" s="75" t="s">
        <v>2484</v>
      </c>
      <c r="M62" s="189"/>
      <c r="N62" s="35"/>
      <c r="O62" s="12"/>
      <c r="P62">
        <v>8</v>
      </c>
      <c r="R62" t="s">
        <v>2629</v>
      </c>
    </row>
    <row r="63" spans="1:18" hidden="1">
      <c r="A63" s="128">
        <f>IF(C63="","",SUBTOTAL(103,$C$9:C63))</f>
        <v>0</v>
      </c>
      <c r="B63" s="33" t="s">
        <v>150</v>
      </c>
      <c r="C63" s="129" t="s">
        <v>1079</v>
      </c>
      <c r="D63" s="118" t="s">
        <v>964</v>
      </c>
      <c r="E63" s="40" t="s">
        <v>736</v>
      </c>
      <c r="F63" s="32" t="s">
        <v>763</v>
      </c>
      <c r="G63" s="32" t="s">
        <v>757</v>
      </c>
      <c r="H63" s="57" t="s">
        <v>1845</v>
      </c>
      <c r="I63" s="89">
        <v>4.7</v>
      </c>
      <c r="J63" s="45" t="s">
        <v>140</v>
      </c>
      <c r="K63" s="34" t="e">
        <f>204+#REF!</f>
        <v>#REF!</v>
      </c>
      <c r="L63" s="75" t="s">
        <v>2482</v>
      </c>
      <c r="M63" s="189"/>
      <c r="N63" s="35"/>
      <c r="O63" s="12"/>
      <c r="P63">
        <v>18</v>
      </c>
      <c r="R63" t="s">
        <v>2628</v>
      </c>
    </row>
    <row r="64" spans="1:18" hidden="1">
      <c r="A64" s="128">
        <f>IF(C64="","",SUBTOTAL(103,$C$9:C64))</f>
        <v>0</v>
      </c>
      <c r="B64" s="33" t="s">
        <v>150</v>
      </c>
      <c r="C64" s="129" t="s">
        <v>1079</v>
      </c>
      <c r="D64" s="118" t="s">
        <v>965</v>
      </c>
      <c r="E64" s="40" t="s">
        <v>736</v>
      </c>
      <c r="F64" s="32" t="s">
        <v>763</v>
      </c>
      <c r="G64" s="32" t="s">
        <v>764</v>
      </c>
      <c r="H64" s="57" t="s">
        <v>1845</v>
      </c>
      <c r="I64" s="89">
        <v>0.4</v>
      </c>
      <c r="J64" s="45" t="s">
        <v>140</v>
      </c>
      <c r="K64" s="34" t="e">
        <f>35+#REF!</f>
        <v>#REF!</v>
      </c>
      <c r="L64" s="75" t="s">
        <v>2482</v>
      </c>
      <c r="M64" s="189"/>
      <c r="N64" s="35"/>
      <c r="O64" s="12"/>
      <c r="P64">
        <v>23</v>
      </c>
      <c r="R64" t="s">
        <v>2628</v>
      </c>
    </row>
    <row r="65" spans="1:18" hidden="1">
      <c r="A65" s="128">
        <f>IF(C65="","",SUBTOTAL(103,$C$9:C65))</f>
        <v>0</v>
      </c>
      <c r="B65" s="33" t="s">
        <v>150</v>
      </c>
      <c r="C65" s="129" t="s">
        <v>1079</v>
      </c>
      <c r="D65" s="118" t="s">
        <v>965</v>
      </c>
      <c r="E65" s="40" t="s">
        <v>736</v>
      </c>
      <c r="F65" s="32" t="s">
        <v>763</v>
      </c>
      <c r="G65" s="32" t="s">
        <v>765</v>
      </c>
      <c r="H65" s="57" t="s">
        <v>1845</v>
      </c>
      <c r="I65" s="89">
        <v>0.2</v>
      </c>
      <c r="J65" s="45" t="s">
        <v>140</v>
      </c>
      <c r="K65" s="34">
        <v>46</v>
      </c>
      <c r="L65" s="75" t="s">
        <v>2482</v>
      </c>
      <c r="M65" s="189"/>
      <c r="N65" s="35"/>
      <c r="O65" s="12"/>
      <c r="P65">
        <v>25</v>
      </c>
      <c r="R65" t="s">
        <v>2628</v>
      </c>
    </row>
    <row r="66" spans="1:18" hidden="1">
      <c r="A66" s="128">
        <f>IF(C66="","",SUBTOTAL(103,$C$9:C66))</f>
        <v>0</v>
      </c>
      <c r="B66" s="33" t="s">
        <v>150</v>
      </c>
      <c r="C66" s="129" t="s">
        <v>1079</v>
      </c>
      <c r="D66" s="118" t="s">
        <v>970</v>
      </c>
      <c r="E66" s="131" t="s">
        <v>2445</v>
      </c>
      <c r="F66" s="32" t="s">
        <v>798</v>
      </c>
      <c r="G66" s="32" t="s">
        <v>797</v>
      </c>
      <c r="H66" s="57" t="s">
        <v>1845</v>
      </c>
      <c r="I66" s="89">
        <v>0.6</v>
      </c>
      <c r="J66" s="45" t="s">
        <v>140</v>
      </c>
      <c r="K66" s="34" t="e">
        <f>60+#REF!</f>
        <v>#REF!</v>
      </c>
      <c r="L66" s="75" t="s">
        <v>2482</v>
      </c>
      <c r="M66" s="189"/>
      <c r="N66" s="35"/>
      <c r="O66" s="12"/>
      <c r="P66">
        <v>68</v>
      </c>
      <c r="R66" t="s">
        <v>2628</v>
      </c>
    </row>
    <row r="67" spans="1:18" hidden="1">
      <c r="A67" s="128">
        <f>IF(C67="","",SUBTOTAL(103,$C$9:C67))</f>
        <v>0</v>
      </c>
      <c r="B67" s="33" t="s">
        <v>150</v>
      </c>
      <c r="C67" s="129" t="s">
        <v>1079</v>
      </c>
      <c r="D67" s="118" t="s">
        <v>970</v>
      </c>
      <c r="E67" s="40" t="s">
        <v>736</v>
      </c>
      <c r="F67" s="32" t="s">
        <v>805</v>
      </c>
      <c r="G67" s="32" t="s">
        <v>797</v>
      </c>
      <c r="H67" s="57" t="s">
        <v>1845</v>
      </c>
      <c r="I67" s="89">
        <v>7.4</v>
      </c>
      <c r="J67" s="45" t="s">
        <v>140</v>
      </c>
      <c r="K67" s="34" t="e">
        <f>280+#REF!</f>
        <v>#REF!</v>
      </c>
      <c r="L67" s="75" t="s">
        <v>2482</v>
      </c>
      <c r="M67" s="189"/>
      <c r="N67" s="35"/>
      <c r="O67" s="12"/>
      <c r="P67">
        <v>80</v>
      </c>
      <c r="R67" t="s">
        <v>2628</v>
      </c>
    </row>
    <row r="68" spans="1:18" hidden="1">
      <c r="A68" s="128">
        <f>IF(C68="","",SUBTOTAL(103,$C$9:C68))</f>
        <v>0</v>
      </c>
      <c r="B68" s="33" t="s">
        <v>150</v>
      </c>
      <c r="C68" s="129" t="s">
        <v>1079</v>
      </c>
      <c r="D68" s="118" t="s">
        <v>964</v>
      </c>
      <c r="E68" s="40" t="s">
        <v>736</v>
      </c>
      <c r="F68" s="32" t="s">
        <v>809</v>
      </c>
      <c r="G68" s="32" t="s">
        <v>757</v>
      </c>
      <c r="H68" s="57" t="s">
        <v>1845</v>
      </c>
      <c r="I68" s="89">
        <v>0.7</v>
      </c>
      <c r="J68" s="45" t="s">
        <v>140</v>
      </c>
      <c r="K68" s="34">
        <v>130</v>
      </c>
      <c r="L68" s="75" t="s">
        <v>2483</v>
      </c>
      <c r="M68" s="189"/>
      <c r="N68" s="35"/>
      <c r="O68" s="12"/>
      <c r="P68">
        <v>86</v>
      </c>
      <c r="R68" t="s">
        <v>2629</v>
      </c>
    </row>
    <row r="69" spans="1:18" hidden="1">
      <c r="A69" s="128">
        <f>IF(C69="","",SUBTOTAL(103,$C$9:C69))</f>
        <v>0</v>
      </c>
      <c r="B69" s="33" t="s">
        <v>150</v>
      </c>
      <c r="C69" s="129" t="s">
        <v>1079</v>
      </c>
      <c r="D69" s="118" t="s">
        <v>963</v>
      </c>
      <c r="E69" s="40" t="s">
        <v>736</v>
      </c>
      <c r="F69" s="32" t="s">
        <v>813</v>
      </c>
      <c r="G69" s="32" t="s">
        <v>752</v>
      </c>
      <c r="H69" s="57" t="s">
        <v>1845</v>
      </c>
      <c r="I69" s="89">
        <v>2.9</v>
      </c>
      <c r="J69" s="45" t="s">
        <v>140</v>
      </c>
      <c r="K69" s="34" t="e">
        <f>40+#REF!</f>
        <v>#REF!</v>
      </c>
      <c r="L69" s="75" t="s">
        <v>2482</v>
      </c>
      <c r="M69" s="189"/>
      <c r="N69" s="35"/>
      <c r="O69" s="12"/>
      <c r="P69">
        <v>91</v>
      </c>
      <c r="R69" t="s">
        <v>2628</v>
      </c>
    </row>
    <row r="70" spans="1:18" hidden="1">
      <c r="A70" s="128">
        <f>IF(C70="","",SUBTOTAL(103,$C$9:C70))</f>
        <v>0</v>
      </c>
      <c r="B70" s="33" t="s">
        <v>150</v>
      </c>
      <c r="C70" s="129" t="s">
        <v>1079</v>
      </c>
      <c r="D70" s="118" t="s">
        <v>964</v>
      </c>
      <c r="E70" s="40" t="s">
        <v>736</v>
      </c>
      <c r="F70" s="32" t="s">
        <v>827</v>
      </c>
      <c r="G70" s="32" t="s">
        <v>757</v>
      </c>
      <c r="H70" s="57" t="s">
        <v>1845</v>
      </c>
      <c r="I70" s="89">
        <v>0.9</v>
      </c>
      <c r="J70" s="45" t="s">
        <v>140</v>
      </c>
      <c r="K70" s="34" t="e">
        <f>316+#REF!</f>
        <v>#REF!</v>
      </c>
      <c r="L70" s="75" t="s">
        <v>2482</v>
      </c>
      <c r="M70" s="189"/>
      <c r="N70" s="35"/>
      <c r="O70" s="12"/>
      <c r="P70">
        <v>113</v>
      </c>
      <c r="R70" t="s">
        <v>2628</v>
      </c>
    </row>
    <row r="71" spans="1:18" hidden="1">
      <c r="A71" s="128">
        <f>IF(C71="","",SUBTOTAL(103,$C$9:C71))</f>
        <v>0</v>
      </c>
      <c r="B71" s="33" t="s">
        <v>150</v>
      </c>
      <c r="C71" s="129" t="s">
        <v>1079</v>
      </c>
      <c r="D71" s="118" t="s">
        <v>963</v>
      </c>
      <c r="E71" s="40" t="s">
        <v>736</v>
      </c>
      <c r="F71" s="32" t="s">
        <v>830</v>
      </c>
      <c r="G71" s="32" t="s">
        <v>752</v>
      </c>
      <c r="H71" s="57" t="s">
        <v>1845</v>
      </c>
      <c r="I71" s="89">
        <v>3.2</v>
      </c>
      <c r="J71" s="45" t="s">
        <v>140</v>
      </c>
      <c r="K71" s="34" t="e">
        <f>93+#REF!</f>
        <v>#REF!</v>
      </c>
      <c r="L71" s="75" t="s">
        <v>2482</v>
      </c>
      <c r="M71" s="189"/>
      <c r="N71" s="35"/>
      <c r="O71" s="12"/>
      <c r="P71">
        <v>120</v>
      </c>
      <c r="R71" t="s">
        <v>2628</v>
      </c>
    </row>
    <row r="72" spans="1:18" hidden="1">
      <c r="A72" s="128">
        <f>IF(C72="","",SUBTOTAL(103,$C$9:C72))</f>
        <v>0</v>
      </c>
      <c r="B72" s="33" t="s">
        <v>150</v>
      </c>
      <c r="C72" s="129" t="s">
        <v>1079</v>
      </c>
      <c r="D72" s="118" t="s">
        <v>963</v>
      </c>
      <c r="E72" s="40" t="s">
        <v>736</v>
      </c>
      <c r="F72" s="32" t="s">
        <v>833</v>
      </c>
      <c r="G72" s="32" t="s">
        <v>752</v>
      </c>
      <c r="H72" s="57" t="s">
        <v>1845</v>
      </c>
      <c r="I72" s="89">
        <v>2.4</v>
      </c>
      <c r="J72" s="45" t="s">
        <v>140</v>
      </c>
      <c r="K72" s="34" t="e">
        <f>338+#REF!</f>
        <v>#REF!</v>
      </c>
      <c r="L72" s="75" t="s">
        <v>2482</v>
      </c>
      <c r="M72" s="189"/>
      <c r="N72" s="35"/>
      <c r="O72" s="12"/>
      <c r="P72">
        <v>124</v>
      </c>
      <c r="R72" t="s">
        <v>2628</v>
      </c>
    </row>
    <row r="73" spans="1:18" hidden="1">
      <c r="A73" s="128">
        <f>IF(C73="","",SUBTOTAL(103,$C$9:C73))</f>
        <v>0</v>
      </c>
      <c r="B73" s="33" t="s">
        <v>150</v>
      </c>
      <c r="C73" s="129" t="s">
        <v>1079</v>
      </c>
      <c r="D73" s="118" t="s">
        <v>972</v>
      </c>
      <c r="E73" s="40" t="s">
        <v>736</v>
      </c>
      <c r="F73" s="32" t="s">
        <v>837</v>
      </c>
      <c r="G73" s="32" t="s">
        <v>838</v>
      </c>
      <c r="H73" s="57" t="s">
        <v>1845</v>
      </c>
      <c r="I73" s="89">
        <v>1</v>
      </c>
      <c r="J73" s="45" t="s">
        <v>140</v>
      </c>
      <c r="K73" s="34" t="e">
        <f>456+#REF!</f>
        <v>#REF!</v>
      </c>
      <c r="L73" s="75" t="s">
        <v>2482</v>
      </c>
      <c r="M73" s="189"/>
      <c r="N73" s="35"/>
      <c r="O73" s="12"/>
      <c r="P73">
        <v>130</v>
      </c>
      <c r="R73" t="s">
        <v>2628</v>
      </c>
    </row>
    <row r="74" spans="1:18" hidden="1">
      <c r="A74" s="128">
        <f>IF(C74="","",SUBTOTAL(103,$C$9:C74))</f>
        <v>0</v>
      </c>
      <c r="B74" s="33" t="s">
        <v>150</v>
      </c>
      <c r="C74" s="129" t="s">
        <v>1079</v>
      </c>
      <c r="D74" s="118" t="s">
        <v>975</v>
      </c>
      <c r="E74" s="40" t="s">
        <v>736</v>
      </c>
      <c r="F74" s="32" t="s">
        <v>844</v>
      </c>
      <c r="G74" s="32" t="s">
        <v>845</v>
      </c>
      <c r="H74" s="57" t="s">
        <v>1845</v>
      </c>
      <c r="I74" s="89">
        <v>0.2</v>
      </c>
      <c r="J74" s="45" t="s">
        <v>140</v>
      </c>
      <c r="K74" s="34">
        <v>57</v>
      </c>
      <c r="L74" s="75" t="s">
        <v>2482</v>
      </c>
      <c r="M74" s="189"/>
      <c r="N74" s="35"/>
      <c r="O74" s="12"/>
      <c r="P74">
        <v>142</v>
      </c>
      <c r="R74" t="s">
        <v>2628</v>
      </c>
    </row>
    <row r="75" spans="1:18" ht="40.5" hidden="1">
      <c r="A75" s="128">
        <f>IF(C75="","",SUBTOTAL(103,$C$9:C75))</f>
        <v>0</v>
      </c>
      <c r="B75" s="33" t="s">
        <v>150</v>
      </c>
      <c r="C75" s="129" t="s">
        <v>1079</v>
      </c>
      <c r="D75" s="118" t="s">
        <v>2686</v>
      </c>
      <c r="E75" s="40" t="s">
        <v>736</v>
      </c>
      <c r="F75" s="32" t="s">
        <v>848</v>
      </c>
      <c r="G75" s="32" t="s">
        <v>845</v>
      </c>
      <c r="H75" s="57" t="s">
        <v>1845</v>
      </c>
      <c r="I75" s="89">
        <v>11.2</v>
      </c>
      <c r="J75" s="45" t="s">
        <v>140</v>
      </c>
      <c r="K75" s="34" t="e">
        <f>118+#REF!</f>
        <v>#REF!</v>
      </c>
      <c r="L75" s="75" t="s">
        <v>2482</v>
      </c>
      <c r="M75" s="189"/>
      <c r="N75" s="35"/>
      <c r="O75" s="12"/>
      <c r="P75">
        <v>144</v>
      </c>
      <c r="R75" t="s">
        <v>2628</v>
      </c>
    </row>
    <row r="76" spans="1:18" hidden="1">
      <c r="A76" s="128">
        <f>IF(C76="","",SUBTOTAL(103,$C$9:C76))</f>
        <v>0</v>
      </c>
      <c r="B76" s="33" t="s">
        <v>150</v>
      </c>
      <c r="C76" s="129" t="s">
        <v>1079</v>
      </c>
      <c r="D76" s="118" t="s">
        <v>970</v>
      </c>
      <c r="E76" s="40" t="s">
        <v>736</v>
      </c>
      <c r="F76" s="32" t="s">
        <v>849</v>
      </c>
      <c r="G76" s="32" t="s">
        <v>797</v>
      </c>
      <c r="H76" s="57" t="s">
        <v>1845</v>
      </c>
      <c r="I76" s="89">
        <v>1.5</v>
      </c>
      <c r="J76" s="45" t="s">
        <v>140</v>
      </c>
      <c r="K76" s="34" t="e">
        <f>46+#REF!</f>
        <v>#REF!</v>
      </c>
      <c r="L76" s="75" t="s">
        <v>2482</v>
      </c>
      <c r="M76" s="189"/>
      <c r="N76" s="35"/>
      <c r="O76" s="12"/>
      <c r="P76">
        <v>148</v>
      </c>
      <c r="R76" t="s">
        <v>2628</v>
      </c>
    </row>
    <row r="77" spans="1:18" hidden="1">
      <c r="A77" s="128">
        <f>IF(C77="","",SUBTOTAL(103,$C$9:C77))</f>
        <v>0</v>
      </c>
      <c r="B77" s="33" t="s">
        <v>150</v>
      </c>
      <c r="C77" s="129" t="s">
        <v>1079</v>
      </c>
      <c r="D77" s="118" t="s">
        <v>2630</v>
      </c>
      <c r="E77" s="40" t="s">
        <v>736</v>
      </c>
      <c r="F77" s="32" t="s">
        <v>852</v>
      </c>
      <c r="G77" s="32" t="s">
        <v>797</v>
      </c>
      <c r="H77" s="57" t="s">
        <v>1845</v>
      </c>
      <c r="I77" s="89">
        <v>4.3</v>
      </c>
      <c r="J77" s="45" t="s">
        <v>140</v>
      </c>
      <c r="K77" s="34" t="e">
        <f>164+#REF!</f>
        <v>#REF!</v>
      </c>
      <c r="L77" s="75" t="s">
        <v>2482</v>
      </c>
      <c r="M77" s="189"/>
      <c r="N77" s="35"/>
      <c r="O77" s="12"/>
      <c r="P77">
        <v>154</v>
      </c>
      <c r="R77" t="s">
        <v>2628</v>
      </c>
    </row>
    <row r="78" spans="1:18" ht="27" hidden="1">
      <c r="A78" s="128">
        <f>IF(C78="","",SUBTOTAL(103,$C$9:C78))</f>
        <v>0</v>
      </c>
      <c r="B78" s="33" t="s">
        <v>150</v>
      </c>
      <c r="C78" s="129" t="s">
        <v>1079</v>
      </c>
      <c r="D78" s="118" t="s">
        <v>2687</v>
      </c>
      <c r="E78" s="40" t="s">
        <v>736</v>
      </c>
      <c r="F78" s="32" t="s">
        <v>854</v>
      </c>
      <c r="G78" s="32" t="s">
        <v>797</v>
      </c>
      <c r="H78" s="57" t="s">
        <v>1845</v>
      </c>
      <c r="I78" s="89">
        <v>5.3</v>
      </c>
      <c r="J78" s="45" t="s">
        <v>140</v>
      </c>
      <c r="K78" s="34" t="e">
        <f>334+#REF!</f>
        <v>#REF!</v>
      </c>
      <c r="L78" s="75" t="s">
        <v>2482</v>
      </c>
      <c r="M78" s="189"/>
      <c r="N78" s="35"/>
      <c r="O78" s="12"/>
      <c r="P78">
        <v>158</v>
      </c>
      <c r="R78" t="s">
        <v>2628</v>
      </c>
    </row>
    <row r="79" spans="1:18" hidden="1">
      <c r="A79" s="128">
        <f>IF(C79="","",SUBTOTAL(103,$C$9:C79))</f>
        <v>0</v>
      </c>
      <c r="B79" s="33" t="s">
        <v>150</v>
      </c>
      <c r="C79" s="129" t="s">
        <v>1079</v>
      </c>
      <c r="D79" s="118" t="s">
        <v>975</v>
      </c>
      <c r="E79" s="40" t="s">
        <v>736</v>
      </c>
      <c r="F79" s="32" t="s">
        <v>855</v>
      </c>
      <c r="G79" s="32" t="s">
        <v>845</v>
      </c>
      <c r="H79" s="57" t="s">
        <v>1845</v>
      </c>
      <c r="I79" s="89">
        <v>4.9000000000000004</v>
      </c>
      <c r="J79" s="45" t="s">
        <v>140</v>
      </c>
      <c r="K79" s="34" t="e">
        <f>78+#REF!</f>
        <v>#REF!</v>
      </c>
      <c r="L79" s="75" t="s">
        <v>2482</v>
      </c>
      <c r="M79" s="189"/>
      <c r="N79" s="35"/>
      <c r="O79" s="12"/>
      <c r="P79">
        <v>160</v>
      </c>
      <c r="R79" t="s">
        <v>2628</v>
      </c>
    </row>
    <row r="80" spans="1:18" hidden="1">
      <c r="A80" s="128">
        <f>IF(C80="","",SUBTOTAL(103,$C$9:C80))</f>
        <v>0</v>
      </c>
      <c r="B80" s="33" t="s">
        <v>150</v>
      </c>
      <c r="C80" s="129" t="s">
        <v>1079</v>
      </c>
      <c r="D80" s="118" t="s">
        <v>974</v>
      </c>
      <c r="E80" s="40" t="s">
        <v>736</v>
      </c>
      <c r="F80" s="32" t="s">
        <v>856</v>
      </c>
      <c r="G80" s="32" t="s">
        <v>841</v>
      </c>
      <c r="H80" s="57" t="s">
        <v>1845</v>
      </c>
      <c r="I80" s="89">
        <v>3</v>
      </c>
      <c r="J80" s="45" t="s">
        <v>140</v>
      </c>
      <c r="K80" s="34">
        <v>32</v>
      </c>
      <c r="L80" s="75" t="s">
        <v>2482</v>
      </c>
      <c r="M80" s="189"/>
      <c r="N80" s="35"/>
      <c r="O80" s="12"/>
      <c r="P80">
        <v>164</v>
      </c>
      <c r="R80" t="s">
        <v>2628</v>
      </c>
    </row>
    <row r="81" spans="1:18" hidden="1">
      <c r="A81" s="128">
        <f>IF(C81="","",SUBTOTAL(103,$C$9:C81))</f>
        <v>0</v>
      </c>
      <c r="B81" s="33" t="s">
        <v>150</v>
      </c>
      <c r="C81" s="129" t="s">
        <v>1079</v>
      </c>
      <c r="D81" s="118" t="s">
        <v>973</v>
      </c>
      <c r="E81" s="40" t="s">
        <v>736</v>
      </c>
      <c r="F81" s="32" t="s">
        <v>860</v>
      </c>
      <c r="G81" s="32" t="s">
        <v>839</v>
      </c>
      <c r="H81" s="57" t="s">
        <v>1845</v>
      </c>
      <c r="I81" s="89">
        <v>0.2</v>
      </c>
      <c r="J81" s="45" t="s">
        <v>140</v>
      </c>
      <c r="K81" s="34">
        <f>80+K216</f>
        <v>110</v>
      </c>
      <c r="L81" s="75" t="s">
        <v>2482</v>
      </c>
      <c r="M81" s="189"/>
      <c r="N81" s="35"/>
      <c r="O81" s="12"/>
      <c r="P81">
        <v>171</v>
      </c>
      <c r="R81" t="s">
        <v>2631</v>
      </c>
    </row>
    <row r="82" spans="1:18" hidden="1">
      <c r="A82" s="128">
        <f>IF(C82="","",SUBTOTAL(103,$C$9:C82))</f>
        <v>0</v>
      </c>
      <c r="B82" s="33" t="s">
        <v>150</v>
      </c>
      <c r="C82" s="129" t="s">
        <v>1079</v>
      </c>
      <c r="D82" s="118" t="s">
        <v>977</v>
      </c>
      <c r="E82" s="40" t="s">
        <v>736</v>
      </c>
      <c r="F82" s="32" t="s">
        <v>863</v>
      </c>
      <c r="G82" s="32" t="s">
        <v>864</v>
      </c>
      <c r="H82" s="57" t="s">
        <v>1845</v>
      </c>
      <c r="I82" s="89">
        <v>10.5</v>
      </c>
      <c r="J82" s="45" t="s">
        <v>140</v>
      </c>
      <c r="K82" s="34" t="e">
        <f>520+#REF!</f>
        <v>#REF!</v>
      </c>
      <c r="L82" s="75" t="s">
        <v>2482</v>
      </c>
      <c r="M82" s="189"/>
      <c r="N82" s="35"/>
      <c r="O82" s="12"/>
      <c r="P82">
        <v>178</v>
      </c>
      <c r="R82" t="s">
        <v>2628</v>
      </c>
    </row>
    <row r="83" spans="1:18" hidden="1">
      <c r="A83" s="128">
        <f>IF(C83="","",SUBTOTAL(103,$C$9:C83))</f>
        <v>0</v>
      </c>
      <c r="B83" s="33" t="s">
        <v>150</v>
      </c>
      <c r="C83" s="129" t="s">
        <v>1079</v>
      </c>
      <c r="D83" s="118" t="s">
        <v>977</v>
      </c>
      <c r="E83" s="40" t="s">
        <v>736</v>
      </c>
      <c r="F83" s="32" t="s">
        <v>865</v>
      </c>
      <c r="G83" s="32" t="s">
        <v>864</v>
      </c>
      <c r="H83" s="57" t="s">
        <v>1845</v>
      </c>
      <c r="I83" s="89">
        <v>0.3</v>
      </c>
      <c r="J83" s="45" t="s">
        <v>140</v>
      </c>
      <c r="K83" s="34" t="e">
        <f>10+#REF!</f>
        <v>#REF!</v>
      </c>
      <c r="L83" s="75" t="s">
        <v>2482</v>
      </c>
      <c r="M83" s="189"/>
      <c r="N83" s="35"/>
      <c r="O83" s="12"/>
      <c r="P83">
        <v>181</v>
      </c>
      <c r="R83" t="s">
        <v>2628</v>
      </c>
    </row>
    <row r="84" spans="1:18" hidden="1">
      <c r="A84" s="128">
        <f>IF(C84="","",SUBTOTAL(103,$C$9:C84))</f>
        <v>0</v>
      </c>
      <c r="B84" s="33" t="s">
        <v>150</v>
      </c>
      <c r="C84" s="129" t="s">
        <v>1079</v>
      </c>
      <c r="D84" s="118" t="s">
        <v>975</v>
      </c>
      <c r="E84" s="40" t="s">
        <v>736</v>
      </c>
      <c r="F84" s="32" t="s">
        <v>866</v>
      </c>
      <c r="G84" s="32" t="s">
        <v>845</v>
      </c>
      <c r="H84" s="57" t="s">
        <v>1845</v>
      </c>
      <c r="I84" s="89">
        <v>2.7</v>
      </c>
      <c r="J84" s="45" t="s">
        <v>140</v>
      </c>
      <c r="K84" s="34" t="e">
        <f>67+#REF!</f>
        <v>#REF!</v>
      </c>
      <c r="L84" s="75" t="s">
        <v>2482</v>
      </c>
      <c r="M84" s="189"/>
      <c r="N84" s="35"/>
      <c r="O84" s="12"/>
      <c r="P84">
        <v>183</v>
      </c>
      <c r="R84" t="s">
        <v>2628</v>
      </c>
    </row>
    <row r="85" spans="1:18" ht="27" hidden="1">
      <c r="A85" s="128">
        <f>IF(C85="","",SUBTOTAL(103,$C$9:C85))</f>
        <v>0</v>
      </c>
      <c r="B85" s="33" t="s">
        <v>150</v>
      </c>
      <c r="C85" s="129" t="s">
        <v>1079</v>
      </c>
      <c r="D85" s="118" t="s">
        <v>2687</v>
      </c>
      <c r="E85" s="40" t="s">
        <v>736</v>
      </c>
      <c r="F85" s="32" t="s">
        <v>868</v>
      </c>
      <c r="G85" s="32" t="s">
        <v>841</v>
      </c>
      <c r="H85" s="57" t="s">
        <v>1845</v>
      </c>
      <c r="I85" s="89">
        <v>6.8</v>
      </c>
      <c r="J85" s="45" t="s">
        <v>140</v>
      </c>
      <c r="K85" s="34">
        <v>160</v>
      </c>
      <c r="L85" s="75" t="s">
        <v>2482</v>
      </c>
      <c r="M85" s="189"/>
      <c r="N85" s="35"/>
      <c r="O85" s="12"/>
      <c r="P85">
        <v>188</v>
      </c>
      <c r="R85" t="s">
        <v>2628</v>
      </c>
    </row>
    <row r="86" spans="1:18" hidden="1">
      <c r="A86" s="128">
        <f>IF(C86="","",SUBTOTAL(103,$C$9:C86))</f>
        <v>0</v>
      </c>
      <c r="B86" s="33" t="s">
        <v>150</v>
      </c>
      <c r="C86" s="129" t="s">
        <v>1079</v>
      </c>
      <c r="D86" s="118" t="s">
        <v>973</v>
      </c>
      <c r="E86" s="40" t="s">
        <v>736</v>
      </c>
      <c r="F86" s="32" t="s">
        <v>870</v>
      </c>
      <c r="G86" s="32" t="s">
        <v>839</v>
      </c>
      <c r="H86" s="57" t="s">
        <v>1845</v>
      </c>
      <c r="I86" s="89">
        <v>2.5</v>
      </c>
      <c r="J86" s="45" t="s">
        <v>140</v>
      </c>
      <c r="K86" s="34" t="e">
        <f>514+#REF!</f>
        <v>#REF!</v>
      </c>
      <c r="L86" s="75" t="s">
        <v>2482</v>
      </c>
      <c r="M86" s="189"/>
      <c r="N86" s="35"/>
      <c r="O86" s="12"/>
      <c r="P86">
        <v>193</v>
      </c>
      <c r="R86" t="s">
        <v>2628</v>
      </c>
    </row>
    <row r="87" spans="1:18" hidden="1">
      <c r="A87" s="128">
        <f>IF(C87="","",SUBTOTAL(103,$C$9:C87))</f>
        <v>0</v>
      </c>
      <c r="B87" s="33" t="s">
        <v>150</v>
      </c>
      <c r="C87" s="129" t="s">
        <v>1079</v>
      </c>
      <c r="D87" s="118" t="s">
        <v>974</v>
      </c>
      <c r="E87" s="40" t="s">
        <v>736</v>
      </c>
      <c r="F87" s="32" t="s">
        <v>873</v>
      </c>
      <c r="G87" s="32" t="s">
        <v>841</v>
      </c>
      <c r="H87" s="57" t="s">
        <v>1845</v>
      </c>
      <c r="I87" s="89">
        <v>2.9</v>
      </c>
      <c r="J87" s="45" t="s">
        <v>140</v>
      </c>
      <c r="K87" s="34">
        <v>160</v>
      </c>
      <c r="L87" s="75" t="s">
        <v>2482</v>
      </c>
      <c r="M87" s="189"/>
      <c r="N87" s="35"/>
      <c r="O87" s="12"/>
      <c r="P87">
        <v>199</v>
      </c>
      <c r="R87" t="s">
        <v>2628</v>
      </c>
    </row>
    <row r="88" spans="1:18" hidden="1">
      <c r="A88" s="128">
        <f>IF(C88="","",SUBTOTAL(103,$C$9:C88))</f>
        <v>0</v>
      </c>
      <c r="B88" s="33" t="s">
        <v>150</v>
      </c>
      <c r="C88" s="129" t="s">
        <v>1079</v>
      </c>
      <c r="D88" s="118" t="s">
        <v>974</v>
      </c>
      <c r="E88" s="40" t="s">
        <v>736</v>
      </c>
      <c r="F88" s="32" t="s">
        <v>873</v>
      </c>
      <c r="G88" s="32" t="s">
        <v>2632</v>
      </c>
      <c r="H88" s="57" t="s">
        <v>1845</v>
      </c>
      <c r="I88" s="89">
        <v>0.2</v>
      </c>
      <c r="J88" s="45" t="s">
        <v>140</v>
      </c>
      <c r="K88" s="34">
        <v>175</v>
      </c>
      <c r="L88" s="75" t="s">
        <v>2484</v>
      </c>
      <c r="M88" s="189"/>
      <c r="N88" s="35"/>
      <c r="O88" s="12"/>
      <c r="P88">
        <v>201</v>
      </c>
      <c r="R88" t="s">
        <v>2628</v>
      </c>
    </row>
    <row r="89" spans="1:18" hidden="1">
      <c r="A89" s="128">
        <f>IF(C89="","",SUBTOTAL(103,$C$9:C89))</f>
        <v>0</v>
      </c>
      <c r="B89" s="33" t="s">
        <v>150</v>
      </c>
      <c r="C89" s="129" t="s">
        <v>1079</v>
      </c>
      <c r="D89" s="118" t="s">
        <v>970</v>
      </c>
      <c r="E89" s="40" t="s">
        <v>736</v>
      </c>
      <c r="F89" s="32" t="s">
        <v>877</v>
      </c>
      <c r="G89" s="32" t="s">
        <v>797</v>
      </c>
      <c r="H89" s="57" t="s">
        <v>1845</v>
      </c>
      <c r="I89" s="89">
        <v>5.5</v>
      </c>
      <c r="J89" s="45" t="s">
        <v>140</v>
      </c>
      <c r="K89" s="34" t="e">
        <f>20+#REF!</f>
        <v>#REF!</v>
      </c>
      <c r="L89" s="75" t="s">
        <v>2482</v>
      </c>
      <c r="M89" s="189"/>
      <c r="N89" s="35"/>
      <c r="O89" s="12"/>
      <c r="P89">
        <v>205</v>
      </c>
      <c r="R89" t="s">
        <v>2628</v>
      </c>
    </row>
    <row r="90" spans="1:18" hidden="1">
      <c r="A90" s="128">
        <f>IF(C90="","",SUBTOTAL(103,$C$9:C90))</f>
        <v>0</v>
      </c>
      <c r="B90" s="33" t="s">
        <v>150</v>
      </c>
      <c r="C90" s="129" t="s">
        <v>1079</v>
      </c>
      <c r="D90" s="118" t="s">
        <v>966</v>
      </c>
      <c r="E90" s="40" t="s">
        <v>736</v>
      </c>
      <c r="F90" s="32" t="s">
        <v>885</v>
      </c>
      <c r="G90" s="32" t="s">
        <v>776</v>
      </c>
      <c r="H90" s="57" t="s">
        <v>1845</v>
      </c>
      <c r="I90" s="89">
        <v>0.9</v>
      </c>
      <c r="J90" s="45" t="s">
        <v>140</v>
      </c>
      <c r="K90" s="34">
        <v>259</v>
      </c>
      <c r="L90" s="75" t="s">
        <v>2484</v>
      </c>
      <c r="M90" s="189"/>
      <c r="N90" s="35"/>
      <c r="O90" s="12"/>
      <c r="P90">
        <v>221</v>
      </c>
      <c r="R90" t="s">
        <v>2629</v>
      </c>
    </row>
    <row r="91" spans="1:18" hidden="1">
      <c r="A91" s="128">
        <f>IF(C91="","",SUBTOTAL(103,$C$9:C91))</f>
        <v>0</v>
      </c>
      <c r="B91" s="33" t="s">
        <v>150</v>
      </c>
      <c r="C91" s="129" t="s">
        <v>1079</v>
      </c>
      <c r="D91" s="118" t="s">
        <v>973</v>
      </c>
      <c r="E91" s="40" t="s">
        <v>736</v>
      </c>
      <c r="F91" s="32" t="s">
        <v>880</v>
      </c>
      <c r="G91" s="32" t="s">
        <v>839</v>
      </c>
      <c r="H91" s="57" t="s">
        <v>1845</v>
      </c>
      <c r="I91" s="89">
        <v>0.5</v>
      </c>
      <c r="J91" s="45" t="s">
        <v>140</v>
      </c>
      <c r="K91" s="34" t="e">
        <f>10+#REF!</f>
        <v>#REF!</v>
      </c>
      <c r="L91" s="75" t="s">
        <v>2482</v>
      </c>
      <c r="M91" s="189"/>
      <c r="N91" s="35"/>
      <c r="O91" s="12"/>
      <c r="P91">
        <v>211</v>
      </c>
      <c r="R91" t="s">
        <v>2629</v>
      </c>
    </row>
    <row r="92" spans="1:18" hidden="1">
      <c r="A92" s="128">
        <f>IF(C92="","",SUBTOTAL(103,$C$9:C92))</f>
        <v>0</v>
      </c>
      <c r="B92" s="33" t="s">
        <v>150</v>
      </c>
      <c r="C92" s="129" t="s">
        <v>1079</v>
      </c>
      <c r="D92" s="118" t="s">
        <v>966</v>
      </c>
      <c r="E92" s="40" t="s">
        <v>736</v>
      </c>
      <c r="F92" s="32" t="s">
        <v>888</v>
      </c>
      <c r="G92" s="32" t="s">
        <v>889</v>
      </c>
      <c r="H92" s="57" t="s">
        <v>1845</v>
      </c>
      <c r="I92" s="89">
        <v>3.3</v>
      </c>
      <c r="J92" s="45" t="s">
        <v>140</v>
      </c>
      <c r="K92" s="34" t="e">
        <f>236+#REF!</f>
        <v>#REF!</v>
      </c>
      <c r="L92" s="75" t="s">
        <v>2482</v>
      </c>
      <c r="M92" s="189"/>
      <c r="N92" s="35"/>
      <c r="O92" s="12"/>
      <c r="P92">
        <v>224</v>
      </c>
      <c r="R92" t="s">
        <v>2628</v>
      </c>
    </row>
    <row r="93" spans="1:18" hidden="1">
      <c r="A93" s="128">
        <f>IF(C93="","",SUBTOTAL(103,$C$9:C93))</f>
        <v>0</v>
      </c>
      <c r="B93" s="33" t="s">
        <v>150</v>
      </c>
      <c r="C93" s="129" t="s">
        <v>1079</v>
      </c>
      <c r="D93" s="118" t="s">
        <v>966</v>
      </c>
      <c r="E93" s="40" t="s">
        <v>736</v>
      </c>
      <c r="F93" s="32" t="s">
        <v>888</v>
      </c>
      <c r="G93" s="32" t="s">
        <v>890</v>
      </c>
      <c r="H93" s="57" t="s">
        <v>1845</v>
      </c>
      <c r="I93" s="89">
        <v>0.7</v>
      </c>
      <c r="J93" s="45" t="s">
        <v>140</v>
      </c>
      <c r="K93" s="34" t="e">
        <f>100+#REF!</f>
        <v>#REF!</v>
      </c>
      <c r="L93" s="75" t="s">
        <v>2482</v>
      </c>
      <c r="M93" s="189"/>
      <c r="N93" s="35"/>
      <c r="O93" s="12"/>
      <c r="P93">
        <v>227</v>
      </c>
      <c r="R93" t="s">
        <v>2628</v>
      </c>
    </row>
    <row r="94" spans="1:18" hidden="1">
      <c r="A94" s="128">
        <f>IF(C94="","",SUBTOTAL(103,$C$9:C94))</f>
        <v>0</v>
      </c>
      <c r="B94" s="33" t="s">
        <v>150</v>
      </c>
      <c r="C94" s="129" t="s">
        <v>1079</v>
      </c>
      <c r="D94" s="118" t="s">
        <v>979</v>
      </c>
      <c r="E94" s="40" t="s">
        <v>736</v>
      </c>
      <c r="F94" s="32" t="s">
        <v>892</v>
      </c>
      <c r="G94" s="32" t="s">
        <v>795</v>
      </c>
      <c r="H94" s="57" t="s">
        <v>1845</v>
      </c>
      <c r="I94" s="89">
        <v>0.1</v>
      </c>
      <c r="J94" s="45" t="s">
        <v>738</v>
      </c>
      <c r="K94" s="34">
        <v>43</v>
      </c>
      <c r="L94" s="75" t="s">
        <v>2482</v>
      </c>
      <c r="M94" s="189"/>
      <c r="N94" s="35"/>
      <c r="O94" s="12"/>
      <c r="P94">
        <v>231</v>
      </c>
      <c r="R94" t="s">
        <v>2628</v>
      </c>
    </row>
    <row r="95" spans="1:18" hidden="1">
      <c r="A95" s="128">
        <f>IF(C95="","",SUBTOTAL(103,$C$9:C95))</f>
        <v>0</v>
      </c>
      <c r="B95" s="33" t="s">
        <v>150</v>
      </c>
      <c r="C95" s="129" t="s">
        <v>1079</v>
      </c>
      <c r="D95" s="118" t="s">
        <v>964</v>
      </c>
      <c r="E95" s="40" t="s">
        <v>736</v>
      </c>
      <c r="F95" s="32" t="s">
        <v>896</v>
      </c>
      <c r="G95" s="32" t="s">
        <v>757</v>
      </c>
      <c r="H95" s="57" t="s">
        <v>1845</v>
      </c>
      <c r="I95" s="89">
        <v>0.1</v>
      </c>
      <c r="J95" s="45" t="s">
        <v>140</v>
      </c>
      <c r="K95" s="34" t="e">
        <f>90+#REF!</f>
        <v>#REF!</v>
      </c>
      <c r="L95" s="75" t="s">
        <v>2482</v>
      </c>
      <c r="M95" s="189"/>
      <c r="N95" s="35"/>
      <c r="O95" s="12"/>
      <c r="P95">
        <v>239</v>
      </c>
      <c r="R95" t="s">
        <v>2631</v>
      </c>
    </row>
    <row r="96" spans="1:18" hidden="1">
      <c r="A96" s="128">
        <f>IF(C96="","",SUBTOTAL(103,$C$9:C96))</f>
        <v>0</v>
      </c>
      <c r="B96" s="33" t="s">
        <v>150</v>
      </c>
      <c r="C96" s="129" t="s">
        <v>1079</v>
      </c>
      <c r="D96" s="118" t="s">
        <v>963</v>
      </c>
      <c r="E96" s="40" t="s">
        <v>736</v>
      </c>
      <c r="F96" s="32" t="s">
        <v>925</v>
      </c>
      <c r="G96" s="32" t="s">
        <v>752</v>
      </c>
      <c r="H96" s="57" t="s">
        <v>1845</v>
      </c>
      <c r="I96" s="89">
        <v>4.2</v>
      </c>
      <c r="J96" s="45" t="s">
        <v>140</v>
      </c>
      <c r="K96" s="34" t="e">
        <f>70+#REF!</f>
        <v>#REF!</v>
      </c>
      <c r="L96" s="75" t="s">
        <v>2482</v>
      </c>
      <c r="M96" s="189"/>
      <c r="N96" s="35"/>
      <c r="O96" s="12"/>
      <c r="P96">
        <v>278</v>
      </c>
      <c r="R96" t="s">
        <v>2628</v>
      </c>
    </row>
    <row r="97" spans="1:20" hidden="1">
      <c r="A97" s="128">
        <f>IF(C97="","",SUBTOTAL(103,$C$9:C97))</f>
        <v>0</v>
      </c>
      <c r="B97" s="33" t="s">
        <v>150</v>
      </c>
      <c r="C97" s="129" t="s">
        <v>1079</v>
      </c>
      <c r="D97" s="118" t="s">
        <v>978</v>
      </c>
      <c r="E97" s="40" t="s">
        <v>736</v>
      </c>
      <c r="F97" s="32" t="s">
        <v>926</v>
      </c>
      <c r="G97" s="32" t="s">
        <v>887</v>
      </c>
      <c r="H97" s="57" t="s">
        <v>1845</v>
      </c>
      <c r="I97" s="89">
        <v>7.2</v>
      </c>
      <c r="J97" s="45" t="s">
        <v>140</v>
      </c>
      <c r="K97" s="34" t="e">
        <f>484+#REF!</f>
        <v>#REF!</v>
      </c>
      <c r="L97" s="75" t="s">
        <v>2482</v>
      </c>
      <c r="M97" s="189"/>
      <c r="N97" s="35"/>
      <c r="O97" s="12"/>
      <c r="P97">
        <v>281</v>
      </c>
      <c r="R97" t="s">
        <v>2628</v>
      </c>
    </row>
    <row r="98" spans="1:20" hidden="1">
      <c r="A98" s="128">
        <f>IF(C98="","",SUBTOTAL(103,$C$9:C98))</f>
        <v>0</v>
      </c>
      <c r="B98" s="33" t="s">
        <v>150</v>
      </c>
      <c r="C98" s="129" t="s">
        <v>1079</v>
      </c>
      <c r="D98" s="118" t="s">
        <v>969</v>
      </c>
      <c r="E98" s="40" t="s">
        <v>736</v>
      </c>
      <c r="F98" s="32" t="s">
        <v>937</v>
      </c>
      <c r="G98" s="32" t="s">
        <v>795</v>
      </c>
      <c r="H98" s="57" t="s">
        <v>1845</v>
      </c>
      <c r="I98" s="89">
        <v>5.7</v>
      </c>
      <c r="J98" s="45" t="s">
        <v>140</v>
      </c>
      <c r="K98" s="34" t="e">
        <f>112+#REF!</f>
        <v>#REF!</v>
      </c>
      <c r="L98" s="75" t="s">
        <v>2482</v>
      </c>
      <c r="M98" s="189"/>
      <c r="N98" s="35"/>
      <c r="O98" s="12"/>
      <c r="P98">
        <v>295</v>
      </c>
      <c r="R98" t="s">
        <v>2628</v>
      </c>
    </row>
    <row r="99" spans="1:20" hidden="1">
      <c r="A99" s="128">
        <f>IF(C99="","",SUBTOTAL(103,$C$9:C99))</f>
        <v>0</v>
      </c>
      <c r="B99" s="33" t="s">
        <v>150</v>
      </c>
      <c r="C99" s="129" t="s">
        <v>1079</v>
      </c>
      <c r="D99" s="118" t="s">
        <v>978</v>
      </c>
      <c r="E99" s="40" t="s">
        <v>736</v>
      </c>
      <c r="F99" s="32" t="s">
        <v>939</v>
      </c>
      <c r="G99" s="32" t="s">
        <v>887</v>
      </c>
      <c r="H99" s="57" t="s">
        <v>1845</v>
      </c>
      <c r="I99" s="89">
        <v>1.6</v>
      </c>
      <c r="J99" s="45" t="s">
        <v>140</v>
      </c>
      <c r="K99" s="34">
        <v>50</v>
      </c>
      <c r="L99" s="75" t="s">
        <v>2484</v>
      </c>
      <c r="M99" s="189"/>
      <c r="N99" s="35"/>
      <c r="O99" s="12"/>
      <c r="P99">
        <v>299</v>
      </c>
      <c r="R99" t="s">
        <v>2628</v>
      </c>
    </row>
    <row r="100" spans="1:20" hidden="1">
      <c r="A100" s="128">
        <f>IF(C100="","",SUBTOTAL(103,$C$9:C100))</f>
        <v>0</v>
      </c>
      <c r="B100" s="33" t="s">
        <v>150</v>
      </c>
      <c r="C100" s="129" t="s">
        <v>1079</v>
      </c>
      <c r="D100" s="118" t="s">
        <v>979</v>
      </c>
      <c r="E100" s="40" t="s">
        <v>736</v>
      </c>
      <c r="F100" s="32" t="s">
        <v>949</v>
      </c>
      <c r="G100" s="32" t="s">
        <v>795</v>
      </c>
      <c r="H100" s="57" t="s">
        <v>1845</v>
      </c>
      <c r="I100" s="89">
        <v>2.6</v>
      </c>
      <c r="J100" s="45" t="s">
        <v>140</v>
      </c>
      <c r="K100" s="34" t="e">
        <f>426+#REF!</f>
        <v>#REF!</v>
      </c>
      <c r="L100" s="75" t="s">
        <v>2482</v>
      </c>
      <c r="M100" s="189"/>
      <c r="N100" s="35"/>
      <c r="O100" s="12"/>
      <c r="P100">
        <v>329</v>
      </c>
      <c r="R100" t="s">
        <v>2628</v>
      </c>
    </row>
    <row r="101" spans="1:20" hidden="1">
      <c r="A101" s="128">
        <f>IF(C101="","",SUBTOTAL(103,$C$9:C101))</f>
        <v>0</v>
      </c>
      <c r="B101" s="33" t="s">
        <v>150</v>
      </c>
      <c r="C101" s="129" t="s">
        <v>1079</v>
      </c>
      <c r="D101" s="118" t="s">
        <v>982</v>
      </c>
      <c r="E101" s="40" t="s">
        <v>736</v>
      </c>
      <c r="F101" s="32" t="s">
        <v>955</v>
      </c>
      <c r="G101" s="32" t="s">
        <v>887</v>
      </c>
      <c r="H101" s="57" t="s">
        <v>1845</v>
      </c>
      <c r="I101" s="89">
        <v>1</v>
      </c>
      <c r="J101" s="45" t="s">
        <v>140</v>
      </c>
      <c r="K101" s="34">
        <v>200</v>
      </c>
      <c r="L101" s="75" t="s">
        <v>2483</v>
      </c>
      <c r="M101" s="189"/>
      <c r="N101" s="35"/>
      <c r="O101" s="12"/>
      <c r="P101">
        <v>319</v>
      </c>
      <c r="R101" t="s">
        <v>2629</v>
      </c>
    </row>
    <row r="102" spans="1:20" ht="67.5" hidden="1">
      <c r="A102" s="132">
        <f>IF(C102="","",SUBTOTAL(103,$C$9:C102))</f>
        <v>0</v>
      </c>
      <c r="B102" s="84" t="s">
        <v>150</v>
      </c>
      <c r="C102" s="133" t="s">
        <v>1079</v>
      </c>
      <c r="D102" s="134" t="s">
        <v>2688</v>
      </c>
      <c r="E102" s="85" t="s">
        <v>736</v>
      </c>
      <c r="F102" s="82" t="s">
        <v>2633</v>
      </c>
      <c r="G102" s="82"/>
      <c r="H102" s="86" t="s">
        <v>2685</v>
      </c>
      <c r="I102" s="135">
        <v>14</v>
      </c>
      <c r="J102" s="136" t="s">
        <v>140</v>
      </c>
      <c r="K102" s="137">
        <v>416</v>
      </c>
      <c r="L102" s="64" t="s">
        <v>2482</v>
      </c>
      <c r="M102" s="188"/>
      <c r="N102" s="87"/>
      <c r="O102" s="59"/>
      <c r="P102">
        <v>339</v>
      </c>
      <c r="R102" t="s">
        <v>2628</v>
      </c>
    </row>
    <row r="103" spans="1:20" ht="54">
      <c r="A103" s="132">
        <f>IF(C103="","",SUBTOTAL(103,$C$9:C103))</f>
        <v>1</v>
      </c>
      <c r="B103" s="84" t="s">
        <v>150</v>
      </c>
      <c r="C103" s="133" t="s">
        <v>1079</v>
      </c>
      <c r="D103" s="134" t="s">
        <v>2634</v>
      </c>
      <c r="E103" s="85" t="s">
        <v>736</v>
      </c>
      <c r="F103" s="82" t="s">
        <v>2635</v>
      </c>
      <c r="G103" s="82"/>
      <c r="H103" s="86" t="s">
        <v>2685</v>
      </c>
      <c r="I103" s="135">
        <v>12.3</v>
      </c>
      <c r="J103" s="136" t="s">
        <v>140</v>
      </c>
      <c r="K103" s="137">
        <v>364</v>
      </c>
      <c r="L103" s="64" t="s">
        <v>2482</v>
      </c>
      <c r="M103" s="188"/>
      <c r="N103" s="87">
        <v>9</v>
      </c>
      <c r="O103" s="59" t="s">
        <v>147</v>
      </c>
      <c r="P103">
        <v>339</v>
      </c>
      <c r="R103" t="s">
        <v>2628</v>
      </c>
    </row>
    <row r="104" spans="1:20" ht="27" hidden="1">
      <c r="A104" s="132">
        <f>IF(C104="","",SUBTOTAL(103,$C$9:C104))</f>
        <v>1</v>
      </c>
      <c r="B104" s="84" t="s">
        <v>150</v>
      </c>
      <c r="C104" s="133" t="s">
        <v>1079</v>
      </c>
      <c r="D104" s="134" t="s">
        <v>2689</v>
      </c>
      <c r="E104" s="85" t="s">
        <v>736</v>
      </c>
      <c r="F104" s="82" t="s">
        <v>2636</v>
      </c>
      <c r="G104" s="82"/>
      <c r="H104" s="86" t="s">
        <v>2685</v>
      </c>
      <c r="I104" s="135">
        <v>1.2</v>
      </c>
      <c r="J104" s="136" t="s">
        <v>140</v>
      </c>
      <c r="K104" s="137">
        <v>36</v>
      </c>
      <c r="L104" s="64" t="s">
        <v>2482</v>
      </c>
      <c r="M104" s="188"/>
      <c r="N104" s="87"/>
      <c r="O104" s="59"/>
      <c r="P104">
        <v>339</v>
      </c>
      <c r="R104" t="s">
        <v>2628</v>
      </c>
    </row>
    <row r="105" spans="1:20" hidden="1">
      <c r="A105" s="138">
        <f>IF(C105="","",SUBTOTAL(103,$C$9:C105))</f>
        <v>1</v>
      </c>
      <c r="B105" s="139" t="s">
        <v>150</v>
      </c>
      <c r="C105" s="140" t="s">
        <v>1079</v>
      </c>
      <c r="D105" s="139" t="s">
        <v>962</v>
      </c>
      <c r="E105" s="141" t="s">
        <v>736</v>
      </c>
      <c r="F105" s="142" t="s">
        <v>749</v>
      </c>
      <c r="G105" s="142" t="s">
        <v>748</v>
      </c>
      <c r="H105" s="143" t="s">
        <v>2637</v>
      </c>
      <c r="I105" s="144">
        <v>0.5</v>
      </c>
      <c r="J105" s="145" t="s">
        <v>140</v>
      </c>
      <c r="K105" s="146">
        <v>25</v>
      </c>
      <c r="L105" s="201" t="s">
        <v>2483</v>
      </c>
      <c r="M105" s="200"/>
      <c r="N105" s="147"/>
      <c r="O105" s="148"/>
      <c r="P105">
        <v>9</v>
      </c>
      <c r="R105" t="s">
        <v>2629</v>
      </c>
      <c r="T105" t="s">
        <v>2638</v>
      </c>
    </row>
    <row r="106" spans="1:20" hidden="1">
      <c r="A106" s="138">
        <f>IF(C106="","",SUBTOTAL(103,$C$9:C106))</f>
        <v>1</v>
      </c>
      <c r="B106" s="139" t="s">
        <v>150</v>
      </c>
      <c r="C106" s="140" t="s">
        <v>1079</v>
      </c>
      <c r="D106" s="139" t="s">
        <v>962</v>
      </c>
      <c r="E106" s="141" t="s">
        <v>736</v>
      </c>
      <c r="F106" s="142" t="s">
        <v>750</v>
      </c>
      <c r="G106" s="142" t="s">
        <v>748</v>
      </c>
      <c r="H106" s="143" t="s">
        <v>2637</v>
      </c>
      <c r="I106" s="144">
        <v>0.5</v>
      </c>
      <c r="J106" s="145" t="s">
        <v>140</v>
      </c>
      <c r="K106" s="146">
        <v>20</v>
      </c>
      <c r="L106" s="201" t="s">
        <v>2482</v>
      </c>
      <c r="M106" s="200"/>
      <c r="N106" s="147"/>
      <c r="O106" s="148"/>
      <c r="P106">
        <v>10</v>
      </c>
      <c r="R106" t="s">
        <v>2628</v>
      </c>
      <c r="T106" t="s">
        <v>2638</v>
      </c>
    </row>
    <row r="107" spans="1:20" hidden="1">
      <c r="A107" s="138">
        <f>IF(C107="","",SUBTOTAL(103,$C$9:C107))</f>
        <v>1</v>
      </c>
      <c r="B107" s="139" t="s">
        <v>150</v>
      </c>
      <c r="C107" s="140" t="s">
        <v>1079</v>
      </c>
      <c r="D107" s="139" t="s">
        <v>962</v>
      </c>
      <c r="E107" s="141" t="s">
        <v>736</v>
      </c>
      <c r="F107" s="142" t="s">
        <v>750</v>
      </c>
      <c r="G107" s="142" t="s">
        <v>748</v>
      </c>
      <c r="H107" s="143" t="s">
        <v>2637</v>
      </c>
      <c r="I107" s="144">
        <v>0.5</v>
      </c>
      <c r="J107" s="145" t="s">
        <v>140</v>
      </c>
      <c r="K107" s="146">
        <v>25</v>
      </c>
      <c r="L107" s="201" t="s">
        <v>2484</v>
      </c>
      <c r="M107" s="200"/>
      <c r="N107" s="147"/>
      <c r="O107" s="148"/>
      <c r="P107">
        <v>11</v>
      </c>
      <c r="R107" t="s">
        <v>2628</v>
      </c>
      <c r="T107" t="s">
        <v>2638</v>
      </c>
    </row>
    <row r="108" spans="1:20" hidden="1">
      <c r="A108" s="138">
        <f>IF(C108="","",SUBTOTAL(103,$C$9:C108))</f>
        <v>1</v>
      </c>
      <c r="B108" s="139" t="s">
        <v>150</v>
      </c>
      <c r="C108" s="140" t="s">
        <v>1079</v>
      </c>
      <c r="D108" s="139" t="s">
        <v>963</v>
      </c>
      <c r="E108" s="141" t="s">
        <v>736</v>
      </c>
      <c r="F108" s="142" t="s">
        <v>751</v>
      </c>
      <c r="G108" s="142" t="s">
        <v>752</v>
      </c>
      <c r="H108" s="143" t="s">
        <v>2637</v>
      </c>
      <c r="I108" s="144">
        <v>0.5</v>
      </c>
      <c r="J108" s="145" t="s">
        <v>140</v>
      </c>
      <c r="K108" s="146">
        <v>25</v>
      </c>
      <c r="L108" s="201" t="s">
        <v>2484</v>
      </c>
      <c r="M108" s="200"/>
      <c r="N108" s="147"/>
      <c r="O108" s="148"/>
      <c r="P108">
        <v>12</v>
      </c>
      <c r="R108" t="s">
        <v>2629</v>
      </c>
      <c r="T108" t="s">
        <v>2638</v>
      </c>
    </row>
    <row r="109" spans="1:20" hidden="1">
      <c r="A109" s="138">
        <f>IF(C109="","",SUBTOTAL(103,$C$9:C109))</f>
        <v>1</v>
      </c>
      <c r="B109" s="139" t="s">
        <v>150</v>
      </c>
      <c r="C109" s="140" t="s">
        <v>1079</v>
      </c>
      <c r="D109" s="139" t="s">
        <v>962</v>
      </c>
      <c r="E109" s="141" t="s">
        <v>736</v>
      </c>
      <c r="F109" s="142" t="s">
        <v>753</v>
      </c>
      <c r="G109" s="142" t="s">
        <v>748</v>
      </c>
      <c r="H109" s="143" t="s">
        <v>2637</v>
      </c>
      <c r="I109" s="144">
        <v>2</v>
      </c>
      <c r="J109" s="145" t="s">
        <v>140</v>
      </c>
      <c r="K109" s="146">
        <v>42</v>
      </c>
      <c r="L109" s="201" t="s">
        <v>2482</v>
      </c>
      <c r="M109" s="200"/>
      <c r="N109" s="147"/>
      <c r="O109" s="148"/>
      <c r="P109">
        <v>13</v>
      </c>
      <c r="R109" t="s">
        <v>2628</v>
      </c>
      <c r="T109" t="s">
        <v>2638</v>
      </c>
    </row>
    <row r="110" spans="1:20" hidden="1">
      <c r="A110" s="138">
        <f>IF(C110="","",SUBTOTAL(103,$C$9:C110))</f>
        <v>1</v>
      </c>
      <c r="B110" s="139" t="s">
        <v>150</v>
      </c>
      <c r="C110" s="140" t="s">
        <v>1079</v>
      </c>
      <c r="D110" s="139" t="s">
        <v>962</v>
      </c>
      <c r="E110" s="141" t="s">
        <v>736</v>
      </c>
      <c r="F110" s="142" t="s">
        <v>753</v>
      </c>
      <c r="G110" s="142" t="s">
        <v>748</v>
      </c>
      <c r="H110" s="143" t="s">
        <v>2637</v>
      </c>
      <c r="I110" s="144">
        <v>0.5</v>
      </c>
      <c r="J110" s="145" t="s">
        <v>140</v>
      </c>
      <c r="K110" s="146">
        <v>25</v>
      </c>
      <c r="L110" s="201" t="s">
        <v>2484</v>
      </c>
      <c r="M110" s="200"/>
      <c r="N110" s="147"/>
      <c r="O110" s="148"/>
      <c r="P110">
        <v>14</v>
      </c>
      <c r="R110" t="s">
        <v>2628</v>
      </c>
      <c r="T110" t="s">
        <v>2638</v>
      </c>
    </row>
    <row r="111" spans="1:20" hidden="1">
      <c r="A111" s="138">
        <f>IF(C111="","",SUBTOTAL(103,$C$9:C111))</f>
        <v>1</v>
      </c>
      <c r="B111" s="139" t="s">
        <v>150</v>
      </c>
      <c r="C111" s="140" t="s">
        <v>1079</v>
      </c>
      <c r="D111" s="139" t="s">
        <v>962</v>
      </c>
      <c r="E111" s="141" t="s">
        <v>736</v>
      </c>
      <c r="F111" s="142" t="s">
        <v>754</v>
      </c>
      <c r="G111" s="142" t="s">
        <v>748</v>
      </c>
      <c r="H111" s="143" t="s">
        <v>2637</v>
      </c>
      <c r="I111" s="144">
        <v>0.5</v>
      </c>
      <c r="J111" s="145" t="s">
        <v>140</v>
      </c>
      <c r="K111" s="146">
        <v>25</v>
      </c>
      <c r="L111" s="201" t="s">
        <v>2483</v>
      </c>
      <c r="M111" s="200"/>
      <c r="N111" s="147"/>
      <c r="O111" s="148"/>
      <c r="P111">
        <v>15</v>
      </c>
      <c r="R111" t="s">
        <v>2629</v>
      </c>
      <c r="T111" t="s">
        <v>2638</v>
      </c>
    </row>
    <row r="112" spans="1:20" hidden="1">
      <c r="A112" s="138">
        <f>IF(C112="","",SUBTOTAL(103,$C$9:C112))</f>
        <v>1</v>
      </c>
      <c r="B112" s="139" t="s">
        <v>150</v>
      </c>
      <c r="C112" s="140" t="s">
        <v>1079</v>
      </c>
      <c r="D112" s="139" t="s">
        <v>962</v>
      </c>
      <c r="E112" s="141" t="s">
        <v>736</v>
      </c>
      <c r="F112" s="142" t="s">
        <v>755</v>
      </c>
      <c r="G112" s="142" t="s">
        <v>748</v>
      </c>
      <c r="H112" s="143" t="s">
        <v>2637</v>
      </c>
      <c r="I112" s="144">
        <v>0.5</v>
      </c>
      <c r="J112" s="145" t="s">
        <v>140</v>
      </c>
      <c r="K112" s="146">
        <v>25</v>
      </c>
      <c r="L112" s="201" t="s">
        <v>2483</v>
      </c>
      <c r="M112" s="200"/>
      <c r="N112" s="147"/>
      <c r="O112" s="148"/>
      <c r="P112">
        <v>16</v>
      </c>
      <c r="R112" t="s">
        <v>2629</v>
      </c>
      <c r="T112" t="s">
        <v>2638</v>
      </c>
    </row>
    <row r="113" spans="1:20" hidden="1">
      <c r="A113" s="138">
        <f>IF(C113="","",SUBTOTAL(103,$C$9:C113))</f>
        <v>1</v>
      </c>
      <c r="B113" s="139" t="s">
        <v>150</v>
      </c>
      <c r="C113" s="140" t="s">
        <v>1079</v>
      </c>
      <c r="D113" s="139" t="s">
        <v>964</v>
      </c>
      <c r="E113" s="141" t="s">
        <v>736</v>
      </c>
      <c r="F113" s="142" t="s">
        <v>767</v>
      </c>
      <c r="G113" s="142" t="s">
        <v>757</v>
      </c>
      <c r="H113" s="143" t="s">
        <v>2637</v>
      </c>
      <c r="I113" s="144">
        <v>0.5</v>
      </c>
      <c r="J113" s="145" t="s">
        <v>140</v>
      </c>
      <c r="K113" s="146">
        <v>25</v>
      </c>
      <c r="L113" s="201" t="s">
        <v>2483</v>
      </c>
      <c r="M113" s="200"/>
      <c r="N113" s="147"/>
      <c r="O113" s="148"/>
      <c r="P113">
        <v>17</v>
      </c>
      <c r="R113" t="s">
        <v>2629</v>
      </c>
      <c r="T113" t="s">
        <v>2638</v>
      </c>
    </row>
    <row r="114" spans="1:20" hidden="1">
      <c r="A114" s="138">
        <f>IF(C114="","",SUBTOTAL(103,$C$9:C114))</f>
        <v>1</v>
      </c>
      <c r="B114" s="139" t="s">
        <v>150</v>
      </c>
      <c r="C114" s="140" t="s">
        <v>1079</v>
      </c>
      <c r="D114" s="139" t="s">
        <v>965</v>
      </c>
      <c r="E114" s="141" t="s">
        <v>736</v>
      </c>
      <c r="F114" s="142" t="s">
        <v>756</v>
      </c>
      <c r="G114" s="142" t="s">
        <v>758</v>
      </c>
      <c r="H114" s="143" t="s">
        <v>2637</v>
      </c>
      <c r="I114" s="144">
        <v>0.3</v>
      </c>
      <c r="J114" s="145" t="s">
        <v>140</v>
      </c>
      <c r="K114" s="146">
        <v>20</v>
      </c>
      <c r="L114" s="201" t="s">
        <v>2482</v>
      </c>
      <c r="M114" s="200"/>
      <c r="N114" s="147"/>
      <c r="O114" s="148"/>
      <c r="P114">
        <v>21</v>
      </c>
      <c r="R114" t="s">
        <v>2628</v>
      </c>
      <c r="T114" t="s">
        <v>2638</v>
      </c>
    </row>
    <row r="115" spans="1:20" hidden="1">
      <c r="A115" s="138">
        <f>IF(C115="","",SUBTOTAL(103,$C$9:C115))</f>
        <v>1</v>
      </c>
      <c r="B115" s="139" t="s">
        <v>150</v>
      </c>
      <c r="C115" s="140" t="s">
        <v>1079</v>
      </c>
      <c r="D115" s="139" t="s">
        <v>965</v>
      </c>
      <c r="E115" s="141" t="s">
        <v>736</v>
      </c>
      <c r="F115" s="142" t="s">
        <v>756</v>
      </c>
      <c r="G115" s="142" t="s">
        <v>758</v>
      </c>
      <c r="H115" s="143" t="s">
        <v>2637</v>
      </c>
      <c r="I115" s="144">
        <v>0.5</v>
      </c>
      <c r="J115" s="145" t="s">
        <v>140</v>
      </c>
      <c r="K115" s="146">
        <v>25</v>
      </c>
      <c r="L115" s="201" t="s">
        <v>2484</v>
      </c>
      <c r="M115" s="200"/>
      <c r="N115" s="147"/>
      <c r="O115" s="148"/>
      <c r="P115">
        <v>22</v>
      </c>
      <c r="R115" t="s">
        <v>2628</v>
      </c>
      <c r="T115" t="s">
        <v>2638</v>
      </c>
    </row>
    <row r="116" spans="1:20" hidden="1">
      <c r="A116" s="138">
        <f>IF(C116="","",SUBTOTAL(103,$C$9:C116))</f>
        <v>1</v>
      </c>
      <c r="B116" s="139" t="s">
        <v>150</v>
      </c>
      <c r="C116" s="140" t="s">
        <v>1079</v>
      </c>
      <c r="D116" s="139" t="s">
        <v>965</v>
      </c>
      <c r="E116" s="141" t="s">
        <v>736</v>
      </c>
      <c r="F116" s="142" t="s">
        <v>759</v>
      </c>
      <c r="G116" s="142" t="s">
        <v>758</v>
      </c>
      <c r="H116" s="143" t="s">
        <v>2637</v>
      </c>
      <c r="I116" s="144">
        <v>0.5</v>
      </c>
      <c r="J116" s="145" t="s">
        <v>140</v>
      </c>
      <c r="K116" s="146">
        <v>25</v>
      </c>
      <c r="L116" s="201" t="s">
        <v>2484</v>
      </c>
      <c r="M116" s="200"/>
      <c r="N116" s="147"/>
      <c r="O116" s="148"/>
      <c r="P116">
        <v>27</v>
      </c>
      <c r="R116" t="s">
        <v>2629</v>
      </c>
      <c r="T116" t="s">
        <v>2638</v>
      </c>
    </row>
    <row r="117" spans="1:20" hidden="1">
      <c r="A117" s="138">
        <f>IF(C117="","",SUBTOTAL(103,$C$9:C117))</f>
        <v>1</v>
      </c>
      <c r="B117" s="139" t="s">
        <v>150</v>
      </c>
      <c r="C117" s="140" t="s">
        <v>1079</v>
      </c>
      <c r="D117" s="139" t="s">
        <v>965</v>
      </c>
      <c r="E117" s="141" t="s">
        <v>736</v>
      </c>
      <c r="F117" s="142" t="s">
        <v>760</v>
      </c>
      <c r="G117" s="142" t="s">
        <v>758</v>
      </c>
      <c r="H117" s="143" t="s">
        <v>2637</v>
      </c>
      <c r="I117" s="144">
        <v>0.5</v>
      </c>
      <c r="J117" s="145" t="s">
        <v>140</v>
      </c>
      <c r="K117" s="146">
        <v>25</v>
      </c>
      <c r="L117" s="201" t="s">
        <v>2484</v>
      </c>
      <c r="M117" s="200"/>
      <c r="N117" s="147"/>
      <c r="O117" s="148"/>
      <c r="P117">
        <v>28</v>
      </c>
      <c r="R117" t="s">
        <v>2629</v>
      </c>
      <c r="T117" t="s">
        <v>2638</v>
      </c>
    </row>
    <row r="118" spans="1:20" hidden="1">
      <c r="A118" s="138">
        <f>IF(C118="","",SUBTOTAL(103,$C$9:C118))</f>
        <v>1</v>
      </c>
      <c r="B118" s="139" t="s">
        <v>150</v>
      </c>
      <c r="C118" s="140" t="s">
        <v>1079</v>
      </c>
      <c r="D118" s="139" t="s">
        <v>965</v>
      </c>
      <c r="E118" s="141" t="s">
        <v>736</v>
      </c>
      <c r="F118" s="142" t="s">
        <v>761</v>
      </c>
      <c r="G118" s="142" t="s">
        <v>758</v>
      </c>
      <c r="H118" s="143" t="s">
        <v>2637</v>
      </c>
      <c r="I118" s="144">
        <v>0.5</v>
      </c>
      <c r="J118" s="145" t="s">
        <v>140</v>
      </c>
      <c r="K118" s="146">
        <v>25</v>
      </c>
      <c r="L118" s="201" t="s">
        <v>2484</v>
      </c>
      <c r="M118" s="200"/>
      <c r="N118" s="147"/>
      <c r="O118" s="148"/>
      <c r="P118">
        <v>29</v>
      </c>
      <c r="R118" t="s">
        <v>2629</v>
      </c>
      <c r="T118" t="s">
        <v>2638</v>
      </c>
    </row>
    <row r="119" spans="1:20" hidden="1">
      <c r="A119" s="138">
        <f>IF(C119="","",SUBTOTAL(103,$C$9:C119))</f>
        <v>1</v>
      </c>
      <c r="B119" s="139" t="s">
        <v>150</v>
      </c>
      <c r="C119" s="140" t="s">
        <v>1079</v>
      </c>
      <c r="D119" s="139" t="s">
        <v>965</v>
      </c>
      <c r="E119" s="141" t="s">
        <v>736</v>
      </c>
      <c r="F119" s="142" t="s">
        <v>762</v>
      </c>
      <c r="G119" s="142" t="s">
        <v>758</v>
      </c>
      <c r="H119" s="143" t="s">
        <v>2637</v>
      </c>
      <c r="I119" s="144">
        <v>0.5</v>
      </c>
      <c r="J119" s="145" t="s">
        <v>140</v>
      </c>
      <c r="K119" s="146">
        <v>25</v>
      </c>
      <c r="L119" s="201" t="s">
        <v>2483</v>
      </c>
      <c r="M119" s="200"/>
      <c r="N119" s="147"/>
      <c r="O119" s="148"/>
      <c r="P119">
        <v>30</v>
      </c>
      <c r="R119" t="s">
        <v>2628</v>
      </c>
      <c r="T119" t="s">
        <v>2638</v>
      </c>
    </row>
    <row r="120" spans="1:20" hidden="1">
      <c r="A120" s="138">
        <f>IF(C120="","",SUBTOTAL(103,$C$9:C120))</f>
        <v>1</v>
      </c>
      <c r="B120" s="139" t="s">
        <v>150</v>
      </c>
      <c r="C120" s="140" t="s">
        <v>1079</v>
      </c>
      <c r="D120" s="139" t="s">
        <v>965</v>
      </c>
      <c r="E120" s="141" t="s">
        <v>736</v>
      </c>
      <c r="F120" s="142" t="s">
        <v>766</v>
      </c>
      <c r="G120" s="142" t="s">
        <v>758</v>
      </c>
      <c r="H120" s="143" t="s">
        <v>2637</v>
      </c>
      <c r="I120" s="144">
        <v>0.5</v>
      </c>
      <c r="J120" s="145" t="s">
        <v>140</v>
      </c>
      <c r="K120" s="146">
        <v>25</v>
      </c>
      <c r="L120" s="201" t="s">
        <v>2484</v>
      </c>
      <c r="M120" s="200"/>
      <c r="N120" s="147"/>
      <c r="O120" s="148"/>
      <c r="P120">
        <v>31</v>
      </c>
      <c r="R120" t="s">
        <v>2629</v>
      </c>
      <c r="T120" t="s">
        <v>2638</v>
      </c>
    </row>
    <row r="121" spans="1:20" hidden="1">
      <c r="A121" s="138">
        <f>IF(C121="","",SUBTOTAL(103,$C$9:C121))</f>
        <v>1</v>
      </c>
      <c r="B121" s="139" t="s">
        <v>150</v>
      </c>
      <c r="C121" s="140" t="s">
        <v>1079</v>
      </c>
      <c r="D121" s="139" t="s">
        <v>965</v>
      </c>
      <c r="E121" s="141" t="s">
        <v>736</v>
      </c>
      <c r="F121" s="142" t="s">
        <v>768</v>
      </c>
      <c r="G121" s="142" t="s">
        <v>758</v>
      </c>
      <c r="H121" s="143" t="s">
        <v>2637</v>
      </c>
      <c r="I121" s="144">
        <v>0.5</v>
      </c>
      <c r="J121" s="145" t="s">
        <v>140</v>
      </c>
      <c r="K121" s="146">
        <v>25</v>
      </c>
      <c r="L121" s="201" t="s">
        <v>2483</v>
      </c>
      <c r="M121" s="200"/>
      <c r="N121" s="147"/>
      <c r="O121" s="148"/>
      <c r="P121">
        <v>32</v>
      </c>
      <c r="R121" t="s">
        <v>2629</v>
      </c>
      <c r="T121" t="s">
        <v>2638</v>
      </c>
    </row>
    <row r="122" spans="1:20" hidden="1">
      <c r="A122" s="138">
        <f>IF(C122="","",SUBTOTAL(103,$C$9:C122))</f>
        <v>1</v>
      </c>
      <c r="B122" s="139" t="s">
        <v>150</v>
      </c>
      <c r="C122" s="140" t="s">
        <v>1079</v>
      </c>
      <c r="D122" s="139" t="s">
        <v>965</v>
      </c>
      <c r="E122" s="141" t="s">
        <v>736</v>
      </c>
      <c r="F122" s="142" t="s">
        <v>769</v>
      </c>
      <c r="G122" s="142" t="s">
        <v>758</v>
      </c>
      <c r="H122" s="143" t="s">
        <v>2637</v>
      </c>
      <c r="I122" s="144">
        <v>0.1</v>
      </c>
      <c r="J122" s="145" t="s">
        <v>140</v>
      </c>
      <c r="K122" s="146">
        <v>6</v>
      </c>
      <c r="L122" s="201" t="s">
        <v>2482</v>
      </c>
      <c r="M122" s="200"/>
      <c r="N122" s="147"/>
      <c r="O122" s="148"/>
      <c r="P122">
        <v>33</v>
      </c>
      <c r="R122" t="s">
        <v>2628</v>
      </c>
      <c r="T122" t="s">
        <v>2638</v>
      </c>
    </row>
    <row r="123" spans="1:20" hidden="1">
      <c r="A123" s="138">
        <f>IF(C123="","",SUBTOTAL(103,$C$9:C123))</f>
        <v>1</v>
      </c>
      <c r="B123" s="139" t="s">
        <v>150</v>
      </c>
      <c r="C123" s="140" t="s">
        <v>1079</v>
      </c>
      <c r="D123" s="139" t="s">
        <v>965</v>
      </c>
      <c r="E123" s="141" t="s">
        <v>736</v>
      </c>
      <c r="F123" s="142" t="s">
        <v>770</v>
      </c>
      <c r="G123" s="142" t="s">
        <v>758</v>
      </c>
      <c r="H123" s="143" t="s">
        <v>2637</v>
      </c>
      <c r="I123" s="144">
        <v>0.5</v>
      </c>
      <c r="J123" s="145" t="s">
        <v>140</v>
      </c>
      <c r="K123" s="146">
        <v>25</v>
      </c>
      <c r="L123" s="201" t="s">
        <v>2483</v>
      </c>
      <c r="M123" s="200"/>
      <c r="N123" s="147"/>
      <c r="O123" s="148"/>
      <c r="P123">
        <v>34</v>
      </c>
      <c r="R123" t="s">
        <v>2629</v>
      </c>
      <c r="T123" t="s">
        <v>2638</v>
      </c>
    </row>
    <row r="124" spans="1:20" hidden="1">
      <c r="A124" s="138">
        <f>IF(C124="","",SUBTOTAL(103,$C$9:C124))</f>
        <v>1</v>
      </c>
      <c r="B124" s="139" t="s">
        <v>150</v>
      </c>
      <c r="C124" s="140" t="s">
        <v>1079</v>
      </c>
      <c r="D124" s="139" t="s">
        <v>965</v>
      </c>
      <c r="E124" s="141" t="s">
        <v>736</v>
      </c>
      <c r="F124" s="142" t="s">
        <v>771</v>
      </c>
      <c r="G124" s="142" t="s">
        <v>758</v>
      </c>
      <c r="H124" s="143" t="s">
        <v>2637</v>
      </c>
      <c r="I124" s="144">
        <v>0.2</v>
      </c>
      <c r="J124" s="145" t="s">
        <v>140</v>
      </c>
      <c r="K124" s="146">
        <v>12</v>
      </c>
      <c r="L124" s="201" t="s">
        <v>2482</v>
      </c>
      <c r="M124" s="200"/>
      <c r="N124" s="147"/>
      <c r="O124" s="148"/>
      <c r="P124">
        <v>35</v>
      </c>
      <c r="R124" t="s">
        <v>2628</v>
      </c>
      <c r="T124" t="s">
        <v>2638</v>
      </c>
    </row>
    <row r="125" spans="1:20" hidden="1">
      <c r="A125" s="138">
        <f>IF(C125="","",SUBTOTAL(103,$C$9:C125))</f>
        <v>1</v>
      </c>
      <c r="B125" s="139" t="s">
        <v>150</v>
      </c>
      <c r="C125" s="140" t="s">
        <v>1079</v>
      </c>
      <c r="D125" s="139" t="s">
        <v>965</v>
      </c>
      <c r="E125" s="141" t="s">
        <v>736</v>
      </c>
      <c r="F125" s="142" t="s">
        <v>772</v>
      </c>
      <c r="G125" s="142" t="s">
        <v>758</v>
      </c>
      <c r="H125" s="143" t="s">
        <v>2637</v>
      </c>
      <c r="I125" s="144">
        <f>0.1+I126</f>
        <v>0.6</v>
      </c>
      <c r="J125" s="145" t="s">
        <v>140</v>
      </c>
      <c r="K125" s="146">
        <f>6+K126</f>
        <v>31</v>
      </c>
      <c r="L125" s="201" t="s">
        <v>2482</v>
      </c>
      <c r="M125" s="200"/>
      <c r="N125" s="147"/>
      <c r="O125" s="148"/>
      <c r="P125">
        <v>36</v>
      </c>
      <c r="R125" t="s">
        <v>2628</v>
      </c>
      <c r="T125" t="s">
        <v>2638</v>
      </c>
    </row>
    <row r="126" spans="1:20" hidden="1">
      <c r="A126" s="138">
        <f>IF(C126="","",SUBTOTAL(103,$C$9:C126))</f>
        <v>1</v>
      </c>
      <c r="B126" s="139" t="s">
        <v>150</v>
      </c>
      <c r="C126" s="140" t="s">
        <v>1079</v>
      </c>
      <c r="D126" s="139" t="s">
        <v>965</v>
      </c>
      <c r="E126" s="141" t="s">
        <v>736</v>
      </c>
      <c r="F126" s="142" t="s">
        <v>772</v>
      </c>
      <c r="G126" s="142" t="s">
        <v>758</v>
      </c>
      <c r="H126" s="143" t="s">
        <v>2637</v>
      </c>
      <c r="I126" s="144">
        <v>0.5</v>
      </c>
      <c r="J126" s="145" t="s">
        <v>140</v>
      </c>
      <c r="K126" s="146">
        <v>25</v>
      </c>
      <c r="L126" s="201" t="s">
        <v>2483</v>
      </c>
      <c r="M126" s="200"/>
      <c r="N126" s="147"/>
      <c r="O126" s="148"/>
      <c r="P126">
        <v>37</v>
      </c>
      <c r="Q126" s="108" t="s">
        <v>2520</v>
      </c>
      <c r="R126" t="s">
        <v>2628</v>
      </c>
      <c r="T126" t="s">
        <v>2638</v>
      </c>
    </row>
    <row r="127" spans="1:20" hidden="1">
      <c r="A127" s="138">
        <f>IF(C127="","",SUBTOTAL(103,$C$9:C127))</f>
        <v>1</v>
      </c>
      <c r="B127" s="139" t="s">
        <v>150</v>
      </c>
      <c r="C127" s="140" t="s">
        <v>1079</v>
      </c>
      <c r="D127" s="139" t="s">
        <v>965</v>
      </c>
      <c r="E127" s="141" t="s">
        <v>736</v>
      </c>
      <c r="F127" s="142" t="s">
        <v>773</v>
      </c>
      <c r="G127" s="142" t="s">
        <v>758</v>
      </c>
      <c r="H127" s="143" t="s">
        <v>2637</v>
      </c>
      <c r="I127" s="144">
        <f>0.2+I128</f>
        <v>0.7</v>
      </c>
      <c r="J127" s="145" t="s">
        <v>140</v>
      </c>
      <c r="K127" s="146">
        <f>14+K128</f>
        <v>39</v>
      </c>
      <c r="L127" s="201" t="s">
        <v>2482</v>
      </c>
      <c r="M127" s="200"/>
      <c r="N127" s="147"/>
      <c r="O127" s="148"/>
      <c r="P127">
        <v>38</v>
      </c>
      <c r="R127" t="s">
        <v>2628</v>
      </c>
      <c r="T127" t="s">
        <v>2638</v>
      </c>
    </row>
    <row r="128" spans="1:20" hidden="1">
      <c r="A128" s="138">
        <f>IF(C128="","",SUBTOTAL(103,$C$9:C128))</f>
        <v>1</v>
      </c>
      <c r="B128" s="139" t="s">
        <v>150</v>
      </c>
      <c r="C128" s="140" t="s">
        <v>1079</v>
      </c>
      <c r="D128" s="139" t="s">
        <v>965</v>
      </c>
      <c r="E128" s="141" t="s">
        <v>736</v>
      </c>
      <c r="F128" s="142" t="s">
        <v>773</v>
      </c>
      <c r="G128" s="142" t="s">
        <v>758</v>
      </c>
      <c r="H128" s="143" t="s">
        <v>2637</v>
      </c>
      <c r="I128" s="144">
        <v>0.5</v>
      </c>
      <c r="J128" s="145" t="s">
        <v>140</v>
      </c>
      <c r="K128" s="146">
        <v>25</v>
      </c>
      <c r="L128" s="201" t="s">
        <v>2483</v>
      </c>
      <c r="M128" s="200"/>
      <c r="N128" s="147"/>
      <c r="O128" s="148"/>
      <c r="P128">
        <v>39</v>
      </c>
      <c r="Q128" s="108" t="s">
        <v>2521</v>
      </c>
      <c r="R128" t="s">
        <v>2628</v>
      </c>
      <c r="T128" t="s">
        <v>2638</v>
      </c>
    </row>
    <row r="129" spans="1:20" hidden="1">
      <c r="A129" s="138">
        <f>IF(C129="","",SUBTOTAL(103,$C$9:C129))</f>
        <v>1</v>
      </c>
      <c r="B129" s="139" t="s">
        <v>150</v>
      </c>
      <c r="C129" s="140" t="s">
        <v>1079</v>
      </c>
      <c r="D129" s="139" t="s">
        <v>965</v>
      </c>
      <c r="E129" s="141" t="s">
        <v>736</v>
      </c>
      <c r="F129" s="142" t="s">
        <v>762</v>
      </c>
      <c r="G129" s="142" t="s">
        <v>758</v>
      </c>
      <c r="H129" s="143" t="s">
        <v>2637</v>
      </c>
      <c r="I129" s="144">
        <v>0.2</v>
      </c>
      <c r="J129" s="145" t="s">
        <v>140</v>
      </c>
      <c r="K129" s="146">
        <v>6</v>
      </c>
      <c r="L129" s="201" t="s">
        <v>2482</v>
      </c>
      <c r="M129" s="200"/>
      <c r="N129" s="147"/>
      <c r="O129" s="148"/>
      <c r="P129">
        <v>40</v>
      </c>
      <c r="R129" t="s">
        <v>2628</v>
      </c>
      <c r="T129" t="s">
        <v>2638</v>
      </c>
    </row>
    <row r="130" spans="1:20" hidden="1">
      <c r="A130" s="138">
        <f>IF(C130="","",SUBTOTAL(103,$C$9:C130))</f>
        <v>1</v>
      </c>
      <c r="B130" s="139" t="s">
        <v>150</v>
      </c>
      <c r="C130" s="140" t="s">
        <v>1079</v>
      </c>
      <c r="D130" s="139" t="s">
        <v>964</v>
      </c>
      <c r="E130" s="141" t="s">
        <v>736</v>
      </c>
      <c r="F130" s="142" t="s">
        <v>774</v>
      </c>
      <c r="G130" s="142" t="s">
        <v>757</v>
      </c>
      <c r="H130" s="143" t="s">
        <v>2637</v>
      </c>
      <c r="I130" s="144">
        <v>0.5</v>
      </c>
      <c r="J130" s="145" t="s">
        <v>140</v>
      </c>
      <c r="K130" s="146">
        <v>25</v>
      </c>
      <c r="L130" s="201" t="s">
        <v>2483</v>
      </c>
      <c r="M130" s="200"/>
      <c r="N130" s="147"/>
      <c r="O130" s="148"/>
      <c r="P130">
        <v>41</v>
      </c>
      <c r="R130" t="s">
        <v>2629</v>
      </c>
      <c r="T130" t="s">
        <v>2638</v>
      </c>
    </row>
    <row r="131" spans="1:20" hidden="1">
      <c r="A131" s="138">
        <f>IF(C131="","",SUBTOTAL(103,$C$9:C131))</f>
        <v>1</v>
      </c>
      <c r="B131" s="139" t="s">
        <v>150</v>
      </c>
      <c r="C131" s="140" t="s">
        <v>1079</v>
      </c>
      <c r="D131" s="139" t="s">
        <v>966</v>
      </c>
      <c r="E131" s="141" t="s">
        <v>736</v>
      </c>
      <c r="F131" s="142" t="s">
        <v>775</v>
      </c>
      <c r="G131" s="142" t="s">
        <v>776</v>
      </c>
      <c r="H131" s="143" t="s">
        <v>2637</v>
      </c>
      <c r="I131" s="144">
        <v>0.5</v>
      </c>
      <c r="J131" s="145" t="s">
        <v>140</v>
      </c>
      <c r="K131" s="146">
        <v>25</v>
      </c>
      <c r="L131" s="201" t="s">
        <v>2483</v>
      </c>
      <c r="M131" s="200"/>
      <c r="N131" s="147"/>
      <c r="O131" s="148"/>
      <c r="P131">
        <v>42</v>
      </c>
      <c r="R131" t="s">
        <v>2629</v>
      </c>
      <c r="T131" t="s">
        <v>2635</v>
      </c>
    </row>
    <row r="132" spans="1:20" hidden="1">
      <c r="A132" s="138">
        <f>IF(C132="","",SUBTOTAL(103,$C$9:C132))</f>
        <v>1</v>
      </c>
      <c r="B132" s="139" t="s">
        <v>150</v>
      </c>
      <c r="C132" s="140" t="s">
        <v>1079</v>
      </c>
      <c r="D132" s="139" t="s">
        <v>962</v>
      </c>
      <c r="E132" s="141" t="s">
        <v>736</v>
      </c>
      <c r="F132" s="142" t="s">
        <v>777</v>
      </c>
      <c r="G132" s="142" t="s">
        <v>748</v>
      </c>
      <c r="H132" s="143" t="s">
        <v>2637</v>
      </c>
      <c r="I132" s="144">
        <v>0.5</v>
      </c>
      <c r="J132" s="145" t="s">
        <v>140</v>
      </c>
      <c r="K132" s="146">
        <v>25</v>
      </c>
      <c r="L132" s="201" t="s">
        <v>2484</v>
      </c>
      <c r="M132" s="200"/>
      <c r="N132" s="147"/>
      <c r="O132" s="148"/>
      <c r="P132">
        <v>43</v>
      </c>
      <c r="R132" t="s">
        <v>2629</v>
      </c>
      <c r="T132" t="s">
        <v>2638</v>
      </c>
    </row>
    <row r="133" spans="1:20" hidden="1">
      <c r="A133" s="138">
        <f>IF(C133="","",SUBTOTAL(103,$C$9:C133))</f>
        <v>1</v>
      </c>
      <c r="B133" s="139" t="s">
        <v>150</v>
      </c>
      <c r="C133" s="140" t="s">
        <v>1079</v>
      </c>
      <c r="D133" s="139" t="s">
        <v>967</v>
      </c>
      <c r="E133" s="141" t="s">
        <v>736</v>
      </c>
      <c r="F133" s="142" t="s">
        <v>778</v>
      </c>
      <c r="G133" s="142" t="s">
        <v>779</v>
      </c>
      <c r="H133" s="143" t="s">
        <v>2637</v>
      </c>
      <c r="I133" s="144">
        <v>0.5</v>
      </c>
      <c r="J133" s="145" t="s">
        <v>140</v>
      </c>
      <c r="K133" s="146">
        <v>25</v>
      </c>
      <c r="L133" s="201" t="s">
        <v>2484</v>
      </c>
      <c r="M133" s="200"/>
      <c r="N133" s="147"/>
      <c r="O133" s="148"/>
      <c r="P133">
        <v>44</v>
      </c>
      <c r="R133" t="s">
        <v>2629</v>
      </c>
      <c r="T133" t="s">
        <v>2635</v>
      </c>
    </row>
    <row r="134" spans="1:20" hidden="1">
      <c r="A134" s="138">
        <f>IF(C134="","",SUBTOTAL(103,$C$9:C134))</f>
        <v>1</v>
      </c>
      <c r="B134" s="139" t="s">
        <v>150</v>
      </c>
      <c r="C134" s="140" t="s">
        <v>1079</v>
      </c>
      <c r="D134" s="139" t="s">
        <v>964</v>
      </c>
      <c r="E134" s="141" t="s">
        <v>736</v>
      </c>
      <c r="F134" s="142" t="s">
        <v>780</v>
      </c>
      <c r="G134" s="142" t="s">
        <v>757</v>
      </c>
      <c r="H134" s="143" t="s">
        <v>2637</v>
      </c>
      <c r="I134" s="144">
        <f>0.2+I135</f>
        <v>0.7</v>
      </c>
      <c r="J134" s="145" t="s">
        <v>140</v>
      </c>
      <c r="K134" s="146">
        <f>6+K135</f>
        <v>31</v>
      </c>
      <c r="L134" s="201" t="s">
        <v>2482</v>
      </c>
      <c r="M134" s="200"/>
      <c r="N134" s="147"/>
      <c r="O134" s="148"/>
      <c r="P134">
        <v>45</v>
      </c>
      <c r="R134" t="s">
        <v>2628</v>
      </c>
      <c r="T134" t="s">
        <v>2638</v>
      </c>
    </row>
    <row r="135" spans="1:20" hidden="1">
      <c r="A135" s="138">
        <f>IF(C135="","",SUBTOTAL(103,$C$9:C135))</f>
        <v>1</v>
      </c>
      <c r="B135" s="139" t="s">
        <v>150</v>
      </c>
      <c r="C135" s="140" t="s">
        <v>1079</v>
      </c>
      <c r="D135" s="139" t="s">
        <v>964</v>
      </c>
      <c r="E135" s="141" t="s">
        <v>736</v>
      </c>
      <c r="F135" s="142" t="s">
        <v>780</v>
      </c>
      <c r="G135" s="142" t="s">
        <v>757</v>
      </c>
      <c r="H135" s="143" t="s">
        <v>2637</v>
      </c>
      <c r="I135" s="144">
        <v>0.5</v>
      </c>
      <c r="J135" s="145" t="s">
        <v>140</v>
      </c>
      <c r="K135" s="146">
        <v>25</v>
      </c>
      <c r="L135" s="201" t="s">
        <v>2483</v>
      </c>
      <c r="M135" s="200"/>
      <c r="N135" s="147"/>
      <c r="O135" s="148"/>
      <c r="P135">
        <v>46</v>
      </c>
      <c r="Q135" s="108" t="s">
        <v>2522</v>
      </c>
      <c r="R135" t="s">
        <v>2628</v>
      </c>
      <c r="T135" t="s">
        <v>2638</v>
      </c>
    </row>
    <row r="136" spans="1:20" hidden="1">
      <c r="A136" s="138">
        <f>IF(C136="","",SUBTOTAL(103,$C$9:C136))</f>
        <v>1</v>
      </c>
      <c r="B136" s="139" t="s">
        <v>150</v>
      </c>
      <c r="C136" s="140" t="s">
        <v>1079</v>
      </c>
      <c r="D136" s="139" t="s">
        <v>964</v>
      </c>
      <c r="E136" s="141" t="s">
        <v>736</v>
      </c>
      <c r="F136" s="142" t="s">
        <v>781</v>
      </c>
      <c r="G136" s="142" t="s">
        <v>757</v>
      </c>
      <c r="H136" s="143" t="s">
        <v>2637</v>
      </c>
      <c r="I136" s="144">
        <v>0.5</v>
      </c>
      <c r="J136" s="145" t="s">
        <v>140</v>
      </c>
      <c r="K136" s="146">
        <v>25</v>
      </c>
      <c r="L136" s="201" t="s">
        <v>2483</v>
      </c>
      <c r="M136" s="200"/>
      <c r="N136" s="147"/>
      <c r="O136" s="148"/>
      <c r="P136">
        <v>47</v>
      </c>
      <c r="R136" t="s">
        <v>2629</v>
      </c>
      <c r="T136" t="s">
        <v>2638</v>
      </c>
    </row>
    <row r="137" spans="1:20" hidden="1">
      <c r="A137" s="138">
        <f>IF(C137="","",SUBTOTAL(103,$C$9:C137))</f>
        <v>1</v>
      </c>
      <c r="B137" s="139" t="s">
        <v>150</v>
      </c>
      <c r="C137" s="140" t="s">
        <v>1079</v>
      </c>
      <c r="D137" s="139" t="s">
        <v>964</v>
      </c>
      <c r="E137" s="141" t="s">
        <v>736</v>
      </c>
      <c r="F137" s="142" t="s">
        <v>782</v>
      </c>
      <c r="G137" s="142" t="s">
        <v>757</v>
      </c>
      <c r="H137" s="143" t="s">
        <v>2637</v>
      </c>
      <c r="I137" s="144">
        <v>0.5</v>
      </c>
      <c r="J137" s="145" t="s">
        <v>140</v>
      </c>
      <c r="K137" s="146">
        <v>25</v>
      </c>
      <c r="L137" s="201" t="s">
        <v>2484</v>
      </c>
      <c r="M137" s="200"/>
      <c r="N137" s="147"/>
      <c r="O137" s="148"/>
      <c r="P137">
        <v>48</v>
      </c>
      <c r="R137" t="s">
        <v>2629</v>
      </c>
      <c r="T137" t="s">
        <v>2638</v>
      </c>
    </row>
    <row r="138" spans="1:20" hidden="1">
      <c r="A138" s="138">
        <f>IF(C138="","",SUBTOTAL(103,$C$9:C138))</f>
        <v>1</v>
      </c>
      <c r="B138" s="139" t="s">
        <v>150</v>
      </c>
      <c r="C138" s="140" t="s">
        <v>1079</v>
      </c>
      <c r="D138" s="139" t="s">
        <v>964</v>
      </c>
      <c r="E138" s="141" t="s">
        <v>736</v>
      </c>
      <c r="F138" s="142" t="s">
        <v>783</v>
      </c>
      <c r="G138" s="142" t="s">
        <v>757</v>
      </c>
      <c r="H138" s="143" t="s">
        <v>2637</v>
      </c>
      <c r="I138" s="144">
        <v>0.5</v>
      </c>
      <c r="J138" s="145" t="s">
        <v>140</v>
      </c>
      <c r="K138" s="146">
        <v>25</v>
      </c>
      <c r="L138" s="201" t="s">
        <v>2484</v>
      </c>
      <c r="M138" s="200"/>
      <c r="N138" s="147"/>
      <c r="O138" s="148"/>
      <c r="P138">
        <v>49</v>
      </c>
      <c r="R138" t="s">
        <v>2629</v>
      </c>
      <c r="T138" t="s">
        <v>2638</v>
      </c>
    </row>
    <row r="139" spans="1:20" hidden="1">
      <c r="A139" s="138">
        <f>IF(C139="","",SUBTOTAL(103,$C$9:C139))</f>
        <v>1</v>
      </c>
      <c r="B139" s="139" t="s">
        <v>150</v>
      </c>
      <c r="C139" s="140" t="s">
        <v>1079</v>
      </c>
      <c r="D139" s="139" t="s">
        <v>964</v>
      </c>
      <c r="E139" s="141" t="s">
        <v>736</v>
      </c>
      <c r="F139" s="142" t="s">
        <v>784</v>
      </c>
      <c r="G139" s="142" t="s">
        <v>757</v>
      </c>
      <c r="H139" s="143" t="s">
        <v>2637</v>
      </c>
      <c r="I139" s="144">
        <v>0.5</v>
      </c>
      <c r="J139" s="145" t="s">
        <v>140</v>
      </c>
      <c r="K139" s="146">
        <v>25</v>
      </c>
      <c r="L139" s="201" t="s">
        <v>2483</v>
      </c>
      <c r="M139" s="200"/>
      <c r="N139" s="147"/>
      <c r="O139" s="148"/>
      <c r="P139">
        <v>50</v>
      </c>
      <c r="R139" t="s">
        <v>2629</v>
      </c>
      <c r="T139" t="s">
        <v>2638</v>
      </c>
    </row>
    <row r="140" spans="1:20" hidden="1">
      <c r="A140" s="138">
        <f>IF(C140="","",SUBTOTAL(103,$C$9:C140))</f>
        <v>1</v>
      </c>
      <c r="B140" s="139" t="s">
        <v>150</v>
      </c>
      <c r="C140" s="140" t="s">
        <v>1079</v>
      </c>
      <c r="D140" s="139" t="s">
        <v>964</v>
      </c>
      <c r="E140" s="141" t="s">
        <v>736</v>
      </c>
      <c r="F140" s="142" t="s">
        <v>785</v>
      </c>
      <c r="G140" s="142" t="s">
        <v>757</v>
      </c>
      <c r="H140" s="143" t="s">
        <v>2637</v>
      </c>
      <c r="I140" s="144">
        <v>0.5</v>
      </c>
      <c r="J140" s="145" t="s">
        <v>140</v>
      </c>
      <c r="K140" s="146">
        <v>25</v>
      </c>
      <c r="L140" s="201" t="s">
        <v>2484</v>
      </c>
      <c r="M140" s="200"/>
      <c r="N140" s="147"/>
      <c r="O140" s="148"/>
      <c r="P140">
        <v>51</v>
      </c>
      <c r="R140" t="s">
        <v>2629</v>
      </c>
      <c r="T140" t="s">
        <v>2638</v>
      </c>
    </row>
    <row r="141" spans="1:20" hidden="1">
      <c r="A141" s="138">
        <f>IF(C141="","",SUBTOTAL(103,$C$9:C141))</f>
        <v>1</v>
      </c>
      <c r="B141" s="139" t="s">
        <v>150</v>
      </c>
      <c r="C141" s="140" t="s">
        <v>1079</v>
      </c>
      <c r="D141" s="139" t="s">
        <v>964</v>
      </c>
      <c r="E141" s="141" t="s">
        <v>736</v>
      </c>
      <c r="F141" s="142" t="s">
        <v>786</v>
      </c>
      <c r="G141" s="142" t="s">
        <v>757</v>
      </c>
      <c r="H141" s="143" t="s">
        <v>2637</v>
      </c>
      <c r="I141" s="144">
        <v>0.3</v>
      </c>
      <c r="J141" s="145" t="s">
        <v>140</v>
      </c>
      <c r="K141" s="146">
        <v>80</v>
      </c>
      <c r="L141" s="201" t="s">
        <v>2484</v>
      </c>
      <c r="M141" s="200"/>
      <c r="N141" s="147"/>
      <c r="O141" s="148"/>
      <c r="P141">
        <v>52</v>
      </c>
      <c r="R141" t="s">
        <v>2629</v>
      </c>
      <c r="T141" t="s">
        <v>2638</v>
      </c>
    </row>
    <row r="142" spans="1:20" hidden="1">
      <c r="A142" s="138">
        <f>IF(C142="","",SUBTOTAL(103,$C$9:C142))</f>
        <v>1</v>
      </c>
      <c r="B142" s="139" t="s">
        <v>150</v>
      </c>
      <c r="C142" s="140" t="s">
        <v>1079</v>
      </c>
      <c r="D142" s="139" t="s">
        <v>964</v>
      </c>
      <c r="E142" s="141" t="s">
        <v>736</v>
      </c>
      <c r="F142" s="142" t="s">
        <v>786</v>
      </c>
      <c r="G142" s="142" t="s">
        <v>757</v>
      </c>
      <c r="H142" s="143" t="s">
        <v>2637</v>
      </c>
      <c r="I142" s="144">
        <v>0.5</v>
      </c>
      <c r="J142" s="145" t="s">
        <v>140</v>
      </c>
      <c r="K142" s="146">
        <v>25</v>
      </c>
      <c r="L142" s="201" t="s">
        <v>2483</v>
      </c>
      <c r="M142" s="200"/>
      <c r="N142" s="147"/>
      <c r="O142" s="148"/>
      <c r="P142">
        <v>53</v>
      </c>
      <c r="R142" t="s">
        <v>2629</v>
      </c>
      <c r="T142" t="s">
        <v>2638</v>
      </c>
    </row>
    <row r="143" spans="1:20" hidden="1">
      <c r="A143" s="138">
        <f>IF(C143="","",SUBTOTAL(103,$C$9:C143))</f>
        <v>1</v>
      </c>
      <c r="B143" s="139" t="s">
        <v>150</v>
      </c>
      <c r="C143" s="140" t="s">
        <v>1079</v>
      </c>
      <c r="D143" s="139" t="s">
        <v>964</v>
      </c>
      <c r="E143" s="141" t="s">
        <v>736</v>
      </c>
      <c r="F143" s="142" t="s">
        <v>787</v>
      </c>
      <c r="G143" s="142" t="s">
        <v>757</v>
      </c>
      <c r="H143" s="143" t="s">
        <v>2637</v>
      </c>
      <c r="I143" s="144">
        <v>0.1</v>
      </c>
      <c r="J143" s="145" t="s">
        <v>140</v>
      </c>
      <c r="K143" s="146">
        <v>6</v>
      </c>
      <c r="L143" s="201" t="s">
        <v>2482</v>
      </c>
      <c r="M143" s="200"/>
      <c r="N143" s="147"/>
      <c r="O143" s="148"/>
      <c r="P143">
        <v>54</v>
      </c>
      <c r="R143" t="s">
        <v>2628</v>
      </c>
      <c r="T143" t="s">
        <v>2638</v>
      </c>
    </row>
    <row r="144" spans="1:20" hidden="1">
      <c r="A144" s="138">
        <f>IF(C144="","",SUBTOTAL(103,$C$9:C144))</f>
        <v>1</v>
      </c>
      <c r="B144" s="139" t="s">
        <v>150</v>
      </c>
      <c r="C144" s="140" t="s">
        <v>1079</v>
      </c>
      <c r="D144" s="139" t="s">
        <v>963</v>
      </c>
      <c r="E144" s="141" t="s">
        <v>736</v>
      </c>
      <c r="F144" s="142" t="s">
        <v>788</v>
      </c>
      <c r="G144" s="142" t="s">
        <v>752</v>
      </c>
      <c r="H144" s="143" t="s">
        <v>2637</v>
      </c>
      <c r="I144" s="144">
        <v>0.5</v>
      </c>
      <c r="J144" s="145" t="s">
        <v>140</v>
      </c>
      <c r="K144" s="146">
        <v>25</v>
      </c>
      <c r="L144" s="201" t="s">
        <v>2484</v>
      </c>
      <c r="M144" s="200"/>
      <c r="N144" s="147"/>
      <c r="O144" s="148"/>
      <c r="P144">
        <v>55</v>
      </c>
      <c r="R144" t="s">
        <v>2629</v>
      </c>
      <c r="T144" t="s">
        <v>2638</v>
      </c>
    </row>
    <row r="145" spans="1:20" hidden="1">
      <c r="A145" s="138">
        <f>IF(C145="","",SUBTOTAL(103,$C$9:C145))</f>
        <v>1</v>
      </c>
      <c r="B145" s="139" t="s">
        <v>150</v>
      </c>
      <c r="C145" s="140" t="s">
        <v>1079</v>
      </c>
      <c r="D145" s="139" t="s">
        <v>966</v>
      </c>
      <c r="E145" s="141" t="s">
        <v>736</v>
      </c>
      <c r="F145" s="142" t="s">
        <v>1073</v>
      </c>
      <c r="G145" s="142" t="s">
        <v>776</v>
      </c>
      <c r="H145" s="143" t="s">
        <v>2637</v>
      </c>
      <c r="I145" s="144">
        <v>1.2</v>
      </c>
      <c r="J145" s="145" t="s">
        <v>140</v>
      </c>
      <c r="K145" s="146">
        <v>40</v>
      </c>
      <c r="L145" s="201" t="s">
        <v>2482</v>
      </c>
      <c r="M145" s="200"/>
      <c r="N145" s="147"/>
      <c r="O145" s="148"/>
      <c r="P145">
        <v>56</v>
      </c>
      <c r="R145" t="s">
        <v>2628</v>
      </c>
      <c r="T145" t="s">
        <v>2635</v>
      </c>
    </row>
    <row r="146" spans="1:20" hidden="1">
      <c r="A146" s="138">
        <f>IF(C146="","",SUBTOTAL(103,$C$9:C146))</f>
        <v>1</v>
      </c>
      <c r="B146" s="139" t="s">
        <v>150</v>
      </c>
      <c r="C146" s="140" t="s">
        <v>1079</v>
      </c>
      <c r="D146" s="139" t="s">
        <v>966</v>
      </c>
      <c r="E146" s="141" t="s">
        <v>736</v>
      </c>
      <c r="F146" s="142" t="s">
        <v>789</v>
      </c>
      <c r="G146" s="142" t="s">
        <v>776</v>
      </c>
      <c r="H146" s="143" t="s">
        <v>2637</v>
      </c>
      <c r="I146" s="144">
        <v>0.5</v>
      </c>
      <c r="J146" s="145" t="s">
        <v>140</v>
      </c>
      <c r="K146" s="146">
        <v>25</v>
      </c>
      <c r="L146" s="201" t="s">
        <v>2484</v>
      </c>
      <c r="M146" s="200"/>
      <c r="N146" s="147"/>
      <c r="O146" s="148"/>
      <c r="P146">
        <v>57</v>
      </c>
      <c r="R146" t="s">
        <v>2629</v>
      </c>
      <c r="T146" t="s">
        <v>2635</v>
      </c>
    </row>
    <row r="147" spans="1:20" hidden="1">
      <c r="A147" s="138">
        <f>IF(C147="","",SUBTOTAL(103,$C$9:C147))</f>
        <v>1</v>
      </c>
      <c r="B147" s="139" t="s">
        <v>150</v>
      </c>
      <c r="C147" s="140" t="s">
        <v>1079</v>
      </c>
      <c r="D147" s="139" t="s">
        <v>968</v>
      </c>
      <c r="E147" s="141" t="s">
        <v>736</v>
      </c>
      <c r="F147" s="142" t="s">
        <v>789</v>
      </c>
      <c r="G147" s="142" t="s">
        <v>790</v>
      </c>
      <c r="H147" s="143" t="s">
        <v>2637</v>
      </c>
      <c r="I147" s="144">
        <v>0.5</v>
      </c>
      <c r="J147" s="145" t="s">
        <v>140</v>
      </c>
      <c r="K147" s="146">
        <v>25</v>
      </c>
      <c r="L147" s="201" t="s">
        <v>2484</v>
      </c>
      <c r="M147" s="200"/>
      <c r="N147" s="147"/>
      <c r="O147" s="148"/>
      <c r="P147">
        <v>58</v>
      </c>
      <c r="R147" t="s">
        <v>2629</v>
      </c>
      <c r="T147" t="s">
        <v>2635</v>
      </c>
    </row>
    <row r="148" spans="1:20" hidden="1">
      <c r="A148" s="138">
        <f>IF(C148="","",SUBTOTAL(103,$C$9:C148))</f>
        <v>1</v>
      </c>
      <c r="B148" s="139" t="s">
        <v>150</v>
      </c>
      <c r="C148" s="140" t="s">
        <v>1079</v>
      </c>
      <c r="D148" s="139" t="s">
        <v>966</v>
      </c>
      <c r="E148" s="141" t="s">
        <v>736</v>
      </c>
      <c r="F148" s="142" t="s">
        <v>791</v>
      </c>
      <c r="G148" s="142" t="s">
        <v>776</v>
      </c>
      <c r="H148" s="143" t="s">
        <v>2637</v>
      </c>
      <c r="I148" s="144">
        <v>0.4</v>
      </c>
      <c r="J148" s="145" t="s">
        <v>140</v>
      </c>
      <c r="K148" s="146">
        <v>10</v>
      </c>
      <c r="L148" s="201" t="s">
        <v>2482</v>
      </c>
      <c r="M148" s="200"/>
      <c r="N148" s="147"/>
      <c r="O148" s="148"/>
      <c r="P148">
        <v>59</v>
      </c>
      <c r="R148" t="s">
        <v>2628</v>
      </c>
      <c r="T148" t="s">
        <v>2635</v>
      </c>
    </row>
    <row r="149" spans="1:20" hidden="1">
      <c r="A149" s="138">
        <f>IF(C149="","",SUBTOTAL(103,$C$9:C149))</f>
        <v>1</v>
      </c>
      <c r="B149" s="139" t="s">
        <v>150</v>
      </c>
      <c r="C149" s="140" t="s">
        <v>1079</v>
      </c>
      <c r="D149" s="139" t="s">
        <v>966</v>
      </c>
      <c r="E149" s="141" t="s">
        <v>736</v>
      </c>
      <c r="F149" s="142" t="s">
        <v>792</v>
      </c>
      <c r="G149" s="142" t="s">
        <v>776</v>
      </c>
      <c r="H149" s="143" t="s">
        <v>2637</v>
      </c>
      <c r="I149" s="144">
        <v>0.3</v>
      </c>
      <c r="J149" s="145" t="s">
        <v>140</v>
      </c>
      <c r="K149" s="146">
        <v>6</v>
      </c>
      <c r="L149" s="201" t="s">
        <v>2482</v>
      </c>
      <c r="M149" s="200"/>
      <c r="N149" s="147"/>
      <c r="O149" s="148"/>
      <c r="P149">
        <v>60</v>
      </c>
      <c r="R149" t="s">
        <v>2628</v>
      </c>
      <c r="T149" t="s">
        <v>2635</v>
      </c>
    </row>
    <row r="150" spans="1:20" hidden="1">
      <c r="A150" s="138">
        <f>IF(C150="","",SUBTOTAL(103,$C$9:C150))</f>
        <v>1</v>
      </c>
      <c r="B150" s="139" t="s">
        <v>150</v>
      </c>
      <c r="C150" s="140" t="s">
        <v>1079</v>
      </c>
      <c r="D150" s="139" t="s">
        <v>966</v>
      </c>
      <c r="E150" s="141" t="s">
        <v>736</v>
      </c>
      <c r="F150" s="142" t="s">
        <v>793</v>
      </c>
      <c r="G150" s="142" t="s">
        <v>776</v>
      </c>
      <c r="H150" s="143" t="s">
        <v>2637</v>
      </c>
      <c r="I150" s="144">
        <v>0.5</v>
      </c>
      <c r="J150" s="145" t="s">
        <v>140</v>
      </c>
      <c r="K150" s="146">
        <v>25</v>
      </c>
      <c r="L150" s="201" t="s">
        <v>2484</v>
      </c>
      <c r="M150" s="200"/>
      <c r="N150" s="147"/>
      <c r="O150" s="148"/>
      <c r="P150">
        <v>61</v>
      </c>
      <c r="R150" t="s">
        <v>2629</v>
      </c>
      <c r="T150" t="s">
        <v>2635</v>
      </c>
    </row>
    <row r="151" spans="1:20" hidden="1">
      <c r="A151" s="138">
        <f>IF(C151="","",SUBTOTAL(103,$C$9:C151))</f>
        <v>1</v>
      </c>
      <c r="B151" s="139" t="s">
        <v>150</v>
      </c>
      <c r="C151" s="140" t="s">
        <v>1079</v>
      </c>
      <c r="D151" s="139" t="s">
        <v>969</v>
      </c>
      <c r="E151" s="141" t="s">
        <v>736</v>
      </c>
      <c r="F151" s="142" t="s">
        <v>794</v>
      </c>
      <c r="G151" s="142" t="s">
        <v>795</v>
      </c>
      <c r="H151" s="143" t="s">
        <v>2637</v>
      </c>
      <c r="I151" s="144">
        <f>1.5+I152</f>
        <v>2</v>
      </c>
      <c r="J151" s="145" t="s">
        <v>140</v>
      </c>
      <c r="K151" s="146">
        <f>128+K152</f>
        <v>153</v>
      </c>
      <c r="L151" s="201" t="s">
        <v>2482</v>
      </c>
      <c r="M151" s="200"/>
      <c r="N151" s="147"/>
      <c r="O151" s="148"/>
      <c r="P151">
        <v>62</v>
      </c>
      <c r="R151" t="s">
        <v>2628</v>
      </c>
      <c r="T151" t="s">
        <v>2639</v>
      </c>
    </row>
    <row r="152" spans="1:20" hidden="1">
      <c r="A152" s="138">
        <f>IF(C152="","",SUBTOTAL(103,$C$9:C152))</f>
        <v>1</v>
      </c>
      <c r="B152" s="139" t="s">
        <v>150</v>
      </c>
      <c r="C152" s="140" t="s">
        <v>1079</v>
      </c>
      <c r="D152" s="139" t="s">
        <v>969</v>
      </c>
      <c r="E152" s="141" t="s">
        <v>736</v>
      </c>
      <c r="F152" s="142" t="s">
        <v>794</v>
      </c>
      <c r="G152" s="142" t="s">
        <v>795</v>
      </c>
      <c r="H152" s="143" t="s">
        <v>2637</v>
      </c>
      <c r="I152" s="144">
        <v>0.5</v>
      </c>
      <c r="J152" s="145" t="s">
        <v>140</v>
      </c>
      <c r="K152" s="146">
        <v>25</v>
      </c>
      <c r="L152" s="201" t="s">
        <v>2483</v>
      </c>
      <c r="M152" s="200"/>
      <c r="N152" s="147"/>
      <c r="O152" s="148"/>
      <c r="P152">
        <v>63</v>
      </c>
      <c r="Q152" s="108" t="s">
        <v>2523</v>
      </c>
      <c r="R152" t="s">
        <v>2628</v>
      </c>
      <c r="T152" t="s">
        <v>2639</v>
      </c>
    </row>
    <row r="153" spans="1:20" hidden="1">
      <c r="A153" s="138">
        <f>IF(C153="","",SUBTOTAL(103,$C$9:C153))</f>
        <v>1</v>
      </c>
      <c r="B153" s="139" t="s">
        <v>150</v>
      </c>
      <c r="C153" s="140" t="s">
        <v>1079</v>
      </c>
      <c r="D153" s="139" t="s">
        <v>969</v>
      </c>
      <c r="E153" s="141" t="s">
        <v>736</v>
      </c>
      <c r="F153" s="142" t="s">
        <v>1065</v>
      </c>
      <c r="G153" s="142" t="s">
        <v>795</v>
      </c>
      <c r="H153" s="143" t="s">
        <v>2637</v>
      </c>
      <c r="I153" s="144">
        <v>2.1</v>
      </c>
      <c r="J153" s="145" t="s">
        <v>140</v>
      </c>
      <c r="K153" s="146">
        <v>180</v>
      </c>
      <c r="L153" s="201" t="s">
        <v>2483</v>
      </c>
      <c r="M153" s="200"/>
      <c r="N153" s="147"/>
      <c r="O153" s="148"/>
      <c r="P153">
        <v>64</v>
      </c>
      <c r="R153" t="s">
        <v>2628</v>
      </c>
      <c r="T153" t="s">
        <v>2639</v>
      </c>
    </row>
    <row r="154" spans="1:20" hidden="1">
      <c r="A154" s="138">
        <f>IF(C154="","",SUBTOTAL(103,$C$9:C154))</f>
        <v>1</v>
      </c>
      <c r="B154" s="139" t="s">
        <v>150</v>
      </c>
      <c r="C154" s="140" t="s">
        <v>1079</v>
      </c>
      <c r="D154" s="139" t="s">
        <v>969</v>
      </c>
      <c r="E154" s="141" t="s">
        <v>736</v>
      </c>
      <c r="F154" s="142" t="s">
        <v>1065</v>
      </c>
      <c r="G154" s="142" t="s">
        <v>795</v>
      </c>
      <c r="H154" s="143" t="s">
        <v>2637</v>
      </c>
      <c r="I154" s="144">
        <v>2.1</v>
      </c>
      <c r="J154" s="145" t="s">
        <v>140</v>
      </c>
      <c r="K154" s="146">
        <v>180</v>
      </c>
      <c r="L154" s="201" t="s">
        <v>2484</v>
      </c>
      <c r="M154" s="200"/>
      <c r="N154" s="147"/>
      <c r="O154" s="148"/>
      <c r="P154">
        <v>65</v>
      </c>
      <c r="R154" t="s">
        <v>2628</v>
      </c>
      <c r="T154" t="s">
        <v>2639</v>
      </c>
    </row>
    <row r="155" spans="1:20" hidden="1">
      <c r="A155" s="138">
        <f>IF(C155="","",SUBTOTAL(103,$C$9:C155))</f>
        <v>1</v>
      </c>
      <c r="B155" s="139" t="s">
        <v>150</v>
      </c>
      <c r="C155" s="140" t="s">
        <v>1079</v>
      </c>
      <c r="D155" s="139" t="s">
        <v>970</v>
      </c>
      <c r="E155" s="141" t="s">
        <v>736</v>
      </c>
      <c r="F155" s="142" t="s">
        <v>796</v>
      </c>
      <c r="G155" s="142" t="s">
        <v>797</v>
      </c>
      <c r="H155" s="143" t="s">
        <v>2637</v>
      </c>
      <c r="I155" s="144">
        <f>0.5+I156</f>
        <v>1</v>
      </c>
      <c r="J155" s="145" t="s">
        <v>140</v>
      </c>
      <c r="K155" s="146">
        <f>14+K156</f>
        <v>39</v>
      </c>
      <c r="L155" s="201" t="s">
        <v>2482</v>
      </c>
      <c r="M155" s="200"/>
      <c r="N155" s="147"/>
      <c r="O155" s="148"/>
      <c r="P155">
        <v>66</v>
      </c>
      <c r="R155" t="s">
        <v>2628</v>
      </c>
      <c r="T155" t="s">
        <v>2639</v>
      </c>
    </row>
    <row r="156" spans="1:20" hidden="1">
      <c r="A156" s="138">
        <f>IF(C156="","",SUBTOTAL(103,$C$9:C156))</f>
        <v>1</v>
      </c>
      <c r="B156" s="139" t="s">
        <v>150</v>
      </c>
      <c r="C156" s="140" t="s">
        <v>1079</v>
      </c>
      <c r="D156" s="139" t="s">
        <v>970</v>
      </c>
      <c r="E156" s="141" t="s">
        <v>736</v>
      </c>
      <c r="F156" s="142" t="s">
        <v>796</v>
      </c>
      <c r="G156" s="142" t="s">
        <v>797</v>
      </c>
      <c r="H156" s="143" t="s">
        <v>2637</v>
      </c>
      <c r="I156" s="144">
        <v>0.5</v>
      </c>
      <c r="J156" s="145" t="s">
        <v>140</v>
      </c>
      <c r="K156" s="146">
        <v>25</v>
      </c>
      <c r="L156" s="201" t="s">
        <v>2483</v>
      </c>
      <c r="M156" s="200"/>
      <c r="N156" s="147"/>
      <c r="O156" s="148"/>
      <c r="P156">
        <v>67</v>
      </c>
      <c r="Q156" s="108" t="s">
        <v>2524</v>
      </c>
      <c r="R156" t="s">
        <v>2628</v>
      </c>
      <c r="T156" t="s">
        <v>2639</v>
      </c>
    </row>
    <row r="157" spans="1:20" hidden="1">
      <c r="A157" s="138">
        <f>IF(C157="","",SUBTOTAL(103,$C$9:C157))</f>
        <v>1</v>
      </c>
      <c r="B157" s="139" t="s">
        <v>150</v>
      </c>
      <c r="C157" s="140" t="s">
        <v>1079</v>
      </c>
      <c r="D157" s="139" t="s">
        <v>970</v>
      </c>
      <c r="E157" s="141" t="s">
        <v>736</v>
      </c>
      <c r="F157" s="142" t="s">
        <v>799</v>
      </c>
      <c r="G157" s="142" t="s">
        <v>797</v>
      </c>
      <c r="H157" s="143" t="s">
        <v>2637</v>
      </c>
      <c r="I157" s="144">
        <f>0.5+I158</f>
        <v>1</v>
      </c>
      <c r="J157" s="145" t="s">
        <v>140</v>
      </c>
      <c r="K157" s="146">
        <f>28+K158</f>
        <v>53</v>
      </c>
      <c r="L157" s="201" t="s">
        <v>2482</v>
      </c>
      <c r="M157" s="200"/>
      <c r="N157" s="147"/>
      <c r="O157" s="148"/>
      <c r="P157">
        <v>71</v>
      </c>
      <c r="R157" t="s">
        <v>2628</v>
      </c>
      <c r="T157" t="s">
        <v>2639</v>
      </c>
    </row>
    <row r="158" spans="1:20" hidden="1">
      <c r="A158" s="138">
        <f>IF(C158="","",SUBTOTAL(103,$C$9:C158))</f>
        <v>1</v>
      </c>
      <c r="B158" s="139" t="s">
        <v>150</v>
      </c>
      <c r="C158" s="140" t="s">
        <v>1079</v>
      </c>
      <c r="D158" s="139" t="s">
        <v>970</v>
      </c>
      <c r="E158" s="141" t="s">
        <v>736</v>
      </c>
      <c r="F158" s="142" t="s">
        <v>799</v>
      </c>
      <c r="G158" s="142" t="s">
        <v>797</v>
      </c>
      <c r="H158" s="143" t="s">
        <v>2637</v>
      </c>
      <c r="I158" s="144">
        <v>0.5</v>
      </c>
      <c r="J158" s="145" t="s">
        <v>140</v>
      </c>
      <c r="K158" s="146">
        <v>25</v>
      </c>
      <c r="L158" s="201" t="s">
        <v>2483</v>
      </c>
      <c r="M158" s="200"/>
      <c r="N158" s="147"/>
      <c r="O158" s="148"/>
      <c r="P158">
        <v>72</v>
      </c>
      <c r="Q158" s="108" t="s">
        <v>2525</v>
      </c>
      <c r="R158" t="s">
        <v>2628</v>
      </c>
      <c r="T158" t="s">
        <v>2639</v>
      </c>
    </row>
    <row r="159" spans="1:20" hidden="1">
      <c r="A159" s="138">
        <f>IF(C159="","",SUBTOTAL(103,$C$9:C159))</f>
        <v>1</v>
      </c>
      <c r="B159" s="139" t="s">
        <v>150</v>
      </c>
      <c r="C159" s="140" t="s">
        <v>1079</v>
      </c>
      <c r="D159" s="139" t="s">
        <v>970</v>
      </c>
      <c r="E159" s="141" t="s">
        <v>736</v>
      </c>
      <c r="F159" s="142" t="s">
        <v>800</v>
      </c>
      <c r="G159" s="142" t="s">
        <v>797</v>
      </c>
      <c r="H159" s="143" t="s">
        <v>2637</v>
      </c>
      <c r="I159" s="144">
        <v>0.5</v>
      </c>
      <c r="J159" s="145" t="s">
        <v>140</v>
      </c>
      <c r="K159" s="146">
        <v>25</v>
      </c>
      <c r="L159" s="201" t="s">
        <v>2484</v>
      </c>
      <c r="M159" s="200"/>
      <c r="N159" s="147"/>
      <c r="O159" s="148"/>
      <c r="P159">
        <v>73</v>
      </c>
      <c r="R159" t="s">
        <v>2629</v>
      </c>
      <c r="T159" t="s">
        <v>2639</v>
      </c>
    </row>
    <row r="160" spans="1:20" hidden="1">
      <c r="A160" s="138">
        <f>IF(C160="","",SUBTOTAL(103,$C$9:C160))</f>
        <v>1</v>
      </c>
      <c r="B160" s="139" t="s">
        <v>150</v>
      </c>
      <c r="C160" s="140" t="s">
        <v>1079</v>
      </c>
      <c r="D160" s="139" t="s">
        <v>970</v>
      </c>
      <c r="E160" s="141" t="s">
        <v>736</v>
      </c>
      <c r="F160" s="142" t="s">
        <v>801</v>
      </c>
      <c r="G160" s="142" t="s">
        <v>797</v>
      </c>
      <c r="H160" s="143" t="s">
        <v>2637</v>
      </c>
      <c r="I160" s="144">
        <v>0.5</v>
      </c>
      <c r="J160" s="145" t="s">
        <v>140</v>
      </c>
      <c r="K160" s="146">
        <v>25</v>
      </c>
      <c r="L160" s="201" t="s">
        <v>2484</v>
      </c>
      <c r="M160" s="200"/>
      <c r="N160" s="147"/>
      <c r="O160" s="148"/>
      <c r="P160">
        <v>74</v>
      </c>
      <c r="R160" t="s">
        <v>2629</v>
      </c>
      <c r="T160" t="s">
        <v>2639</v>
      </c>
    </row>
    <row r="161" spans="1:20" hidden="1">
      <c r="A161" s="138">
        <f>IF(C161="","",SUBTOTAL(103,$C$9:C161))</f>
        <v>1</v>
      </c>
      <c r="B161" s="139" t="s">
        <v>150</v>
      </c>
      <c r="C161" s="140" t="s">
        <v>1079</v>
      </c>
      <c r="D161" s="139" t="s">
        <v>970</v>
      </c>
      <c r="E161" s="141" t="s">
        <v>736</v>
      </c>
      <c r="F161" s="142" t="s">
        <v>802</v>
      </c>
      <c r="G161" s="142" t="s">
        <v>797</v>
      </c>
      <c r="H161" s="143" t="s">
        <v>2637</v>
      </c>
      <c r="I161" s="144">
        <v>0.5</v>
      </c>
      <c r="J161" s="145" t="s">
        <v>140</v>
      </c>
      <c r="K161" s="146">
        <v>25</v>
      </c>
      <c r="L161" s="201" t="s">
        <v>2483</v>
      </c>
      <c r="M161" s="200"/>
      <c r="N161" s="147"/>
      <c r="O161" s="148"/>
      <c r="P161">
        <v>75</v>
      </c>
      <c r="R161" t="s">
        <v>2629</v>
      </c>
      <c r="T161" t="s">
        <v>2639</v>
      </c>
    </row>
    <row r="162" spans="1:20" hidden="1">
      <c r="A162" s="138">
        <f>IF(C162="","",SUBTOTAL(103,$C$9:C162))</f>
        <v>1</v>
      </c>
      <c r="B162" s="139" t="s">
        <v>150</v>
      </c>
      <c r="C162" s="140" t="s">
        <v>1079</v>
      </c>
      <c r="D162" s="139" t="s">
        <v>970</v>
      </c>
      <c r="E162" s="141" t="s">
        <v>736</v>
      </c>
      <c r="F162" s="142" t="s">
        <v>803</v>
      </c>
      <c r="G162" s="142" t="s">
        <v>797</v>
      </c>
      <c r="H162" s="143" t="s">
        <v>2637</v>
      </c>
      <c r="I162" s="144">
        <v>0.5</v>
      </c>
      <c r="J162" s="145" t="s">
        <v>140</v>
      </c>
      <c r="K162" s="146">
        <v>75</v>
      </c>
      <c r="L162" s="201" t="s">
        <v>2484</v>
      </c>
      <c r="M162" s="200"/>
      <c r="N162" s="147"/>
      <c r="O162" s="148"/>
      <c r="P162">
        <v>78</v>
      </c>
      <c r="R162" t="s">
        <v>2628</v>
      </c>
      <c r="T162" t="s">
        <v>2639</v>
      </c>
    </row>
    <row r="163" spans="1:20" hidden="1">
      <c r="A163" s="138">
        <f>IF(C163="","",SUBTOTAL(103,$C$9:C163))</f>
        <v>1</v>
      </c>
      <c r="B163" s="139" t="s">
        <v>150</v>
      </c>
      <c r="C163" s="140" t="s">
        <v>1079</v>
      </c>
      <c r="D163" s="139" t="s">
        <v>970</v>
      </c>
      <c r="E163" s="141" t="s">
        <v>736</v>
      </c>
      <c r="F163" s="142" t="s">
        <v>804</v>
      </c>
      <c r="G163" s="142" t="s">
        <v>797</v>
      </c>
      <c r="H163" s="143" t="s">
        <v>2637</v>
      </c>
      <c r="I163" s="144">
        <v>0.5</v>
      </c>
      <c r="J163" s="145" t="s">
        <v>140</v>
      </c>
      <c r="K163" s="146">
        <v>25</v>
      </c>
      <c r="L163" s="201" t="s">
        <v>2483</v>
      </c>
      <c r="M163" s="200"/>
      <c r="N163" s="147"/>
      <c r="O163" s="148"/>
      <c r="P163">
        <v>79</v>
      </c>
      <c r="R163" t="s">
        <v>2629</v>
      </c>
      <c r="T163" t="s">
        <v>2639</v>
      </c>
    </row>
    <row r="164" spans="1:20" hidden="1">
      <c r="A164" s="138">
        <f>IF(C164="","",SUBTOTAL(103,$C$9:C164))</f>
        <v>1</v>
      </c>
      <c r="B164" s="139" t="s">
        <v>150</v>
      </c>
      <c r="C164" s="140" t="s">
        <v>1079</v>
      </c>
      <c r="D164" s="139" t="s">
        <v>970</v>
      </c>
      <c r="E164" s="141" t="s">
        <v>736</v>
      </c>
      <c r="F164" s="142" t="s">
        <v>806</v>
      </c>
      <c r="G164" s="142" t="s">
        <v>797</v>
      </c>
      <c r="H164" s="143" t="s">
        <v>2637</v>
      </c>
      <c r="I164" s="144">
        <v>0.5</v>
      </c>
      <c r="J164" s="145" t="s">
        <v>140</v>
      </c>
      <c r="K164" s="146">
        <v>25</v>
      </c>
      <c r="L164" s="201" t="s">
        <v>2483</v>
      </c>
      <c r="M164" s="200"/>
      <c r="N164" s="147"/>
      <c r="O164" s="148"/>
      <c r="P164">
        <v>83</v>
      </c>
      <c r="R164" t="s">
        <v>2629</v>
      </c>
      <c r="T164" t="s">
        <v>2639</v>
      </c>
    </row>
    <row r="165" spans="1:20" hidden="1">
      <c r="A165" s="138">
        <f>IF(C165="","",SUBTOTAL(103,$C$9:C165))</f>
        <v>1</v>
      </c>
      <c r="B165" s="139" t="s">
        <v>150</v>
      </c>
      <c r="C165" s="140" t="s">
        <v>1079</v>
      </c>
      <c r="D165" s="139" t="s">
        <v>970</v>
      </c>
      <c r="E165" s="141" t="s">
        <v>736</v>
      </c>
      <c r="F165" s="142" t="s">
        <v>807</v>
      </c>
      <c r="G165" s="142" t="s">
        <v>797</v>
      </c>
      <c r="H165" s="143" t="s">
        <v>2637</v>
      </c>
      <c r="I165" s="144">
        <v>0.5</v>
      </c>
      <c r="J165" s="145" t="s">
        <v>140</v>
      </c>
      <c r="K165" s="146">
        <v>25</v>
      </c>
      <c r="L165" s="201" t="s">
        <v>2484</v>
      </c>
      <c r="M165" s="200"/>
      <c r="N165" s="147"/>
      <c r="O165" s="148"/>
      <c r="P165">
        <v>84</v>
      </c>
      <c r="R165" t="s">
        <v>2629</v>
      </c>
      <c r="T165" t="s">
        <v>2639</v>
      </c>
    </row>
    <row r="166" spans="1:20" hidden="1">
      <c r="A166" s="138">
        <f>IF(C166="","",SUBTOTAL(103,$C$9:C166))</f>
        <v>1</v>
      </c>
      <c r="B166" s="139" t="s">
        <v>150</v>
      </c>
      <c r="C166" s="140" t="s">
        <v>1079</v>
      </c>
      <c r="D166" s="139" t="s">
        <v>964</v>
      </c>
      <c r="E166" s="141" t="s">
        <v>736</v>
      </c>
      <c r="F166" s="142" t="s">
        <v>808</v>
      </c>
      <c r="G166" s="142" t="s">
        <v>757</v>
      </c>
      <c r="H166" s="143" t="s">
        <v>2637</v>
      </c>
      <c r="I166" s="144">
        <v>0.5</v>
      </c>
      <c r="J166" s="145" t="s">
        <v>140</v>
      </c>
      <c r="K166" s="146">
        <v>25</v>
      </c>
      <c r="L166" s="201" t="s">
        <v>2483</v>
      </c>
      <c r="M166" s="200"/>
      <c r="N166" s="147"/>
      <c r="O166" s="148"/>
      <c r="P166">
        <v>85</v>
      </c>
      <c r="R166" t="s">
        <v>2629</v>
      </c>
      <c r="T166" t="s">
        <v>2638</v>
      </c>
    </row>
    <row r="167" spans="1:20" hidden="1">
      <c r="A167" s="138">
        <f>IF(C167="","",SUBTOTAL(103,$C$9:C167))</f>
        <v>1</v>
      </c>
      <c r="B167" s="139" t="s">
        <v>150</v>
      </c>
      <c r="C167" s="140" t="s">
        <v>1079</v>
      </c>
      <c r="D167" s="139" t="s">
        <v>962</v>
      </c>
      <c r="E167" s="141" t="s">
        <v>736</v>
      </c>
      <c r="F167" s="142" t="s">
        <v>810</v>
      </c>
      <c r="G167" s="142" t="s">
        <v>748</v>
      </c>
      <c r="H167" s="143" t="s">
        <v>2637</v>
      </c>
      <c r="I167" s="144">
        <v>0.5</v>
      </c>
      <c r="J167" s="145" t="s">
        <v>140</v>
      </c>
      <c r="K167" s="146">
        <v>25</v>
      </c>
      <c r="L167" s="201" t="s">
        <v>2484</v>
      </c>
      <c r="M167" s="200"/>
      <c r="N167" s="147"/>
      <c r="O167" s="148"/>
      <c r="P167">
        <v>88</v>
      </c>
      <c r="R167" t="s">
        <v>2629</v>
      </c>
      <c r="T167" t="s">
        <v>2638</v>
      </c>
    </row>
    <row r="168" spans="1:20" hidden="1">
      <c r="A168" s="138">
        <f>IF(C168="","",SUBTOTAL(103,$C$9:C168))</f>
        <v>1</v>
      </c>
      <c r="B168" s="139" t="s">
        <v>150</v>
      </c>
      <c r="C168" s="140" t="s">
        <v>1079</v>
      </c>
      <c r="D168" s="139" t="s">
        <v>962</v>
      </c>
      <c r="E168" s="141" t="s">
        <v>736</v>
      </c>
      <c r="F168" s="142" t="s">
        <v>811</v>
      </c>
      <c r="G168" s="142" t="s">
        <v>748</v>
      </c>
      <c r="H168" s="143" t="s">
        <v>2637</v>
      </c>
      <c r="I168" s="144">
        <v>0.5</v>
      </c>
      <c r="J168" s="145" t="s">
        <v>140</v>
      </c>
      <c r="K168" s="146">
        <v>25</v>
      </c>
      <c r="L168" s="201" t="s">
        <v>2484</v>
      </c>
      <c r="M168" s="200"/>
      <c r="N168" s="147"/>
      <c r="O168" s="148"/>
      <c r="P168">
        <v>89</v>
      </c>
      <c r="R168" t="s">
        <v>2629</v>
      </c>
      <c r="T168" t="s">
        <v>2638</v>
      </c>
    </row>
    <row r="169" spans="1:20" hidden="1">
      <c r="A169" s="138">
        <f>IF(C169="","",SUBTOTAL(103,$C$9:C169))</f>
        <v>1</v>
      </c>
      <c r="B169" s="139" t="s">
        <v>150</v>
      </c>
      <c r="C169" s="140" t="s">
        <v>1079</v>
      </c>
      <c r="D169" s="139" t="s">
        <v>962</v>
      </c>
      <c r="E169" s="141" t="s">
        <v>736</v>
      </c>
      <c r="F169" s="142" t="s">
        <v>812</v>
      </c>
      <c r="G169" s="142" t="s">
        <v>748</v>
      </c>
      <c r="H169" s="143" t="s">
        <v>2637</v>
      </c>
      <c r="I169" s="144">
        <v>0.5</v>
      </c>
      <c r="J169" s="145" t="s">
        <v>140</v>
      </c>
      <c r="K169" s="146">
        <v>25</v>
      </c>
      <c r="L169" s="201" t="s">
        <v>2484</v>
      </c>
      <c r="M169" s="200"/>
      <c r="N169" s="147"/>
      <c r="O169" s="148"/>
      <c r="P169">
        <v>90</v>
      </c>
      <c r="R169" t="s">
        <v>2629</v>
      </c>
      <c r="T169" t="s">
        <v>2638</v>
      </c>
    </row>
    <row r="170" spans="1:20" hidden="1">
      <c r="A170" s="138">
        <f>IF(C170="","",SUBTOTAL(103,$C$9:C170))</f>
        <v>1</v>
      </c>
      <c r="B170" s="139" t="s">
        <v>150</v>
      </c>
      <c r="C170" s="140" t="s">
        <v>1079</v>
      </c>
      <c r="D170" s="139" t="s">
        <v>963</v>
      </c>
      <c r="E170" s="141" t="s">
        <v>736</v>
      </c>
      <c r="F170" s="142" t="s">
        <v>814</v>
      </c>
      <c r="G170" s="142" t="s">
        <v>752</v>
      </c>
      <c r="H170" s="143" t="s">
        <v>2637</v>
      </c>
      <c r="I170" s="144">
        <v>0.5</v>
      </c>
      <c r="J170" s="145" t="s">
        <v>140</v>
      </c>
      <c r="K170" s="146">
        <v>25</v>
      </c>
      <c r="L170" s="201" t="s">
        <v>2483</v>
      </c>
      <c r="M170" s="200"/>
      <c r="N170" s="147"/>
      <c r="O170" s="148"/>
      <c r="P170">
        <v>94</v>
      </c>
      <c r="R170" t="s">
        <v>2629</v>
      </c>
      <c r="T170" t="s">
        <v>2638</v>
      </c>
    </row>
    <row r="171" spans="1:20" hidden="1">
      <c r="A171" s="138">
        <f>IF(C171="","",SUBTOTAL(103,$C$9:C171))</f>
        <v>1</v>
      </c>
      <c r="B171" s="139" t="s">
        <v>150</v>
      </c>
      <c r="C171" s="140" t="s">
        <v>1079</v>
      </c>
      <c r="D171" s="139" t="s">
        <v>964</v>
      </c>
      <c r="E171" s="141" t="s">
        <v>736</v>
      </c>
      <c r="F171" s="142" t="s">
        <v>815</v>
      </c>
      <c r="G171" s="142" t="s">
        <v>757</v>
      </c>
      <c r="H171" s="143" t="s">
        <v>2637</v>
      </c>
      <c r="I171" s="144">
        <f>0.4+I172</f>
        <v>0.9</v>
      </c>
      <c r="J171" s="145" t="s">
        <v>140</v>
      </c>
      <c r="K171" s="146">
        <f>30+K172</f>
        <v>55</v>
      </c>
      <c r="L171" s="201" t="s">
        <v>2482</v>
      </c>
      <c r="M171" s="200"/>
      <c r="N171" s="147"/>
      <c r="O171" s="148"/>
      <c r="P171">
        <v>95</v>
      </c>
      <c r="R171" t="s">
        <v>2629</v>
      </c>
      <c r="T171" t="s">
        <v>2638</v>
      </c>
    </row>
    <row r="172" spans="1:20" hidden="1">
      <c r="A172" s="138">
        <f>IF(C172="","",SUBTOTAL(103,$C$9:C172))</f>
        <v>1</v>
      </c>
      <c r="B172" s="139" t="s">
        <v>150</v>
      </c>
      <c r="C172" s="140" t="s">
        <v>1079</v>
      </c>
      <c r="D172" s="139" t="s">
        <v>964</v>
      </c>
      <c r="E172" s="141" t="s">
        <v>736</v>
      </c>
      <c r="F172" s="142" t="s">
        <v>815</v>
      </c>
      <c r="G172" s="142" t="s">
        <v>757</v>
      </c>
      <c r="H172" s="143" t="s">
        <v>2637</v>
      </c>
      <c r="I172" s="144">
        <v>0.5</v>
      </c>
      <c r="J172" s="145" t="s">
        <v>140</v>
      </c>
      <c r="K172" s="146">
        <v>25</v>
      </c>
      <c r="L172" s="201" t="s">
        <v>2483</v>
      </c>
      <c r="M172" s="200"/>
      <c r="N172" s="147"/>
      <c r="O172" s="148"/>
      <c r="P172">
        <v>96</v>
      </c>
      <c r="Q172" s="108" t="s">
        <v>2526</v>
      </c>
      <c r="R172" t="s">
        <v>2629</v>
      </c>
      <c r="T172" t="s">
        <v>2638</v>
      </c>
    </row>
    <row r="173" spans="1:20" hidden="1">
      <c r="A173" s="138">
        <f>IF(C173="","",SUBTOTAL(103,$C$9:C173))</f>
        <v>1</v>
      </c>
      <c r="B173" s="139" t="s">
        <v>150</v>
      </c>
      <c r="C173" s="140" t="s">
        <v>1079</v>
      </c>
      <c r="D173" s="139" t="s">
        <v>968</v>
      </c>
      <c r="E173" s="141" t="s">
        <v>736</v>
      </c>
      <c r="F173" s="142" t="s">
        <v>816</v>
      </c>
      <c r="G173" s="142" t="s">
        <v>790</v>
      </c>
      <c r="H173" s="143" t="s">
        <v>2637</v>
      </c>
      <c r="I173" s="144">
        <v>0.1</v>
      </c>
      <c r="J173" s="145" t="s">
        <v>140</v>
      </c>
      <c r="K173" s="146">
        <v>4</v>
      </c>
      <c r="L173" s="201" t="s">
        <v>2482</v>
      </c>
      <c r="M173" s="200"/>
      <c r="N173" s="147"/>
      <c r="O173" s="148"/>
      <c r="P173">
        <v>97</v>
      </c>
      <c r="R173" t="s">
        <v>2628</v>
      </c>
      <c r="T173" t="s">
        <v>2635</v>
      </c>
    </row>
    <row r="174" spans="1:20" hidden="1">
      <c r="A174" s="138">
        <f>IF(C174="","",SUBTOTAL(103,$C$9:C174))</f>
        <v>1</v>
      </c>
      <c r="B174" s="139" t="s">
        <v>150</v>
      </c>
      <c r="C174" s="140" t="s">
        <v>1079</v>
      </c>
      <c r="D174" s="139" t="s">
        <v>971</v>
      </c>
      <c r="E174" s="141" t="s">
        <v>736</v>
      </c>
      <c r="F174" s="142" t="s">
        <v>817</v>
      </c>
      <c r="G174" s="142" t="s">
        <v>818</v>
      </c>
      <c r="H174" s="143" t="s">
        <v>2637</v>
      </c>
      <c r="I174" s="144">
        <f>0.2+I175</f>
        <v>0.7</v>
      </c>
      <c r="J174" s="145" t="s">
        <v>140</v>
      </c>
      <c r="K174" s="146">
        <f>23+K175</f>
        <v>48</v>
      </c>
      <c r="L174" s="201" t="s">
        <v>2482</v>
      </c>
      <c r="M174" s="200"/>
      <c r="N174" s="147"/>
      <c r="O174" s="148"/>
      <c r="P174">
        <v>98</v>
      </c>
      <c r="R174" t="s">
        <v>2628</v>
      </c>
      <c r="T174" t="s">
        <v>2635</v>
      </c>
    </row>
    <row r="175" spans="1:20" hidden="1">
      <c r="A175" s="138">
        <f>IF(C175="","",SUBTOTAL(103,$C$9:C175))</f>
        <v>1</v>
      </c>
      <c r="B175" s="139" t="s">
        <v>150</v>
      </c>
      <c r="C175" s="140" t="s">
        <v>1079</v>
      </c>
      <c r="D175" s="139" t="s">
        <v>971</v>
      </c>
      <c r="E175" s="141" t="s">
        <v>736</v>
      </c>
      <c r="F175" s="142" t="s">
        <v>817</v>
      </c>
      <c r="G175" s="142" t="s">
        <v>818</v>
      </c>
      <c r="H175" s="143" t="s">
        <v>2637</v>
      </c>
      <c r="I175" s="144">
        <v>0.5</v>
      </c>
      <c r="J175" s="145" t="s">
        <v>140</v>
      </c>
      <c r="K175" s="146">
        <v>25</v>
      </c>
      <c r="L175" s="201" t="s">
        <v>2483</v>
      </c>
      <c r="M175" s="200"/>
      <c r="N175" s="147"/>
      <c r="O175" s="148"/>
      <c r="P175">
        <v>99</v>
      </c>
      <c r="Q175" s="108" t="s">
        <v>2527</v>
      </c>
      <c r="R175" t="s">
        <v>2628</v>
      </c>
      <c r="T175" t="s">
        <v>2635</v>
      </c>
    </row>
    <row r="176" spans="1:20" hidden="1">
      <c r="A176" s="138">
        <f>IF(C176="","",SUBTOTAL(103,$C$9:C176))</f>
        <v>1</v>
      </c>
      <c r="B176" s="139" t="s">
        <v>150</v>
      </c>
      <c r="C176" s="140" t="s">
        <v>1079</v>
      </c>
      <c r="D176" s="139" t="s">
        <v>968</v>
      </c>
      <c r="E176" s="141" t="s">
        <v>736</v>
      </c>
      <c r="F176" s="142" t="s">
        <v>817</v>
      </c>
      <c r="G176" s="142" t="s">
        <v>790</v>
      </c>
      <c r="H176" s="143" t="s">
        <v>2637</v>
      </c>
      <c r="I176" s="144">
        <f>0.2+I178</f>
        <v>0.7</v>
      </c>
      <c r="J176" s="145" t="s">
        <v>140</v>
      </c>
      <c r="K176" s="146">
        <f>23+K178</f>
        <v>48</v>
      </c>
      <c r="L176" s="201" t="s">
        <v>2482</v>
      </c>
      <c r="M176" s="200"/>
      <c r="N176" s="147"/>
      <c r="O176" s="148"/>
      <c r="P176">
        <v>100</v>
      </c>
      <c r="R176" t="s">
        <v>2628</v>
      </c>
      <c r="T176" t="s">
        <v>2635</v>
      </c>
    </row>
    <row r="177" spans="1:20" hidden="1">
      <c r="A177" s="138">
        <f>IF(C177="","",SUBTOTAL(103,$C$9:C177))</f>
        <v>1</v>
      </c>
      <c r="B177" s="139" t="s">
        <v>150</v>
      </c>
      <c r="C177" s="140" t="s">
        <v>1079</v>
      </c>
      <c r="D177" s="139" t="s">
        <v>968</v>
      </c>
      <c r="E177" s="141" t="s">
        <v>736</v>
      </c>
      <c r="F177" s="142" t="s">
        <v>1074</v>
      </c>
      <c r="G177" s="142" t="s">
        <v>790</v>
      </c>
      <c r="H177" s="143" t="s">
        <v>2637</v>
      </c>
      <c r="I177" s="144">
        <v>10</v>
      </c>
      <c r="J177" s="145" t="s">
        <v>140</v>
      </c>
      <c r="K177" s="146">
        <v>360</v>
      </c>
      <c r="L177" s="201" t="s">
        <v>2482</v>
      </c>
      <c r="M177" s="200"/>
      <c r="N177" s="147"/>
      <c r="O177" s="148"/>
      <c r="P177">
        <v>101</v>
      </c>
      <c r="R177" t="s">
        <v>2628</v>
      </c>
      <c r="T177" t="s">
        <v>2635</v>
      </c>
    </row>
    <row r="178" spans="1:20" hidden="1">
      <c r="A178" s="138">
        <f>IF(C178="","",SUBTOTAL(103,$C$9:C178))</f>
        <v>1</v>
      </c>
      <c r="B178" s="139" t="s">
        <v>150</v>
      </c>
      <c r="C178" s="140" t="s">
        <v>1079</v>
      </c>
      <c r="D178" s="139" t="s">
        <v>968</v>
      </c>
      <c r="E178" s="141" t="s">
        <v>736</v>
      </c>
      <c r="F178" s="142" t="s">
        <v>817</v>
      </c>
      <c r="G178" s="142" t="s">
        <v>790</v>
      </c>
      <c r="H178" s="143" t="s">
        <v>2637</v>
      </c>
      <c r="I178" s="144">
        <v>0.5</v>
      </c>
      <c r="J178" s="145" t="s">
        <v>140</v>
      </c>
      <c r="K178" s="146">
        <v>25</v>
      </c>
      <c r="L178" s="201" t="s">
        <v>2483</v>
      </c>
      <c r="M178" s="200"/>
      <c r="N178" s="147"/>
      <c r="O178" s="148"/>
      <c r="P178">
        <v>102</v>
      </c>
      <c r="Q178" s="108" t="s">
        <v>2528</v>
      </c>
      <c r="R178" t="s">
        <v>2628</v>
      </c>
      <c r="T178" t="s">
        <v>2635</v>
      </c>
    </row>
    <row r="179" spans="1:20" hidden="1">
      <c r="A179" s="138">
        <f>IF(C179="","",SUBTOTAL(103,$C$9:C179))</f>
        <v>1</v>
      </c>
      <c r="B179" s="139" t="s">
        <v>150</v>
      </c>
      <c r="C179" s="140" t="s">
        <v>1079</v>
      </c>
      <c r="D179" s="139" t="s">
        <v>968</v>
      </c>
      <c r="E179" s="141" t="s">
        <v>736</v>
      </c>
      <c r="F179" s="142" t="s">
        <v>819</v>
      </c>
      <c r="G179" s="142" t="s">
        <v>790</v>
      </c>
      <c r="H179" s="143" t="s">
        <v>2637</v>
      </c>
      <c r="I179" s="144">
        <v>0.5</v>
      </c>
      <c r="J179" s="145" t="s">
        <v>140</v>
      </c>
      <c r="K179" s="146">
        <v>25</v>
      </c>
      <c r="L179" s="201" t="s">
        <v>2483</v>
      </c>
      <c r="M179" s="200"/>
      <c r="N179" s="147"/>
      <c r="O179" s="148"/>
      <c r="P179">
        <v>103</v>
      </c>
      <c r="R179" t="s">
        <v>2629</v>
      </c>
      <c r="T179" t="s">
        <v>2635</v>
      </c>
    </row>
    <row r="180" spans="1:20" hidden="1">
      <c r="A180" s="138">
        <f>IF(C180="","",SUBTOTAL(103,$C$9:C180))</f>
        <v>1</v>
      </c>
      <c r="B180" s="139" t="s">
        <v>150</v>
      </c>
      <c r="C180" s="140" t="s">
        <v>1079</v>
      </c>
      <c r="D180" s="139" t="s">
        <v>968</v>
      </c>
      <c r="E180" s="141" t="s">
        <v>736</v>
      </c>
      <c r="F180" s="142" t="s">
        <v>1075</v>
      </c>
      <c r="G180" s="142" t="s">
        <v>790</v>
      </c>
      <c r="H180" s="143" t="s">
        <v>2637</v>
      </c>
      <c r="I180" s="144">
        <v>0.6</v>
      </c>
      <c r="J180" s="145" t="s">
        <v>140</v>
      </c>
      <c r="K180" s="146">
        <v>30</v>
      </c>
      <c r="L180" s="201" t="s">
        <v>2482</v>
      </c>
      <c r="M180" s="200"/>
      <c r="N180" s="147"/>
      <c r="O180" s="148"/>
      <c r="P180">
        <v>104</v>
      </c>
      <c r="R180" t="s">
        <v>2628</v>
      </c>
      <c r="T180" t="s">
        <v>2635</v>
      </c>
    </row>
    <row r="181" spans="1:20" hidden="1">
      <c r="A181" s="138">
        <f>IF(C181="","",SUBTOTAL(103,$C$9:C181))</f>
        <v>1</v>
      </c>
      <c r="B181" s="139" t="s">
        <v>150</v>
      </c>
      <c r="C181" s="140" t="s">
        <v>1079</v>
      </c>
      <c r="D181" s="139" t="s">
        <v>968</v>
      </c>
      <c r="E181" s="141" t="s">
        <v>736</v>
      </c>
      <c r="F181" s="142" t="s">
        <v>820</v>
      </c>
      <c r="G181" s="142" t="s">
        <v>790</v>
      </c>
      <c r="H181" s="143" t="s">
        <v>2637</v>
      </c>
      <c r="I181" s="144">
        <v>0.5</v>
      </c>
      <c r="J181" s="145" t="s">
        <v>140</v>
      </c>
      <c r="K181" s="146">
        <v>25</v>
      </c>
      <c r="L181" s="201" t="s">
        <v>2483</v>
      </c>
      <c r="M181" s="200"/>
      <c r="N181" s="147"/>
      <c r="O181" s="148"/>
      <c r="P181">
        <v>105</v>
      </c>
      <c r="R181" t="s">
        <v>2629</v>
      </c>
      <c r="T181" t="s">
        <v>2635</v>
      </c>
    </row>
    <row r="182" spans="1:20" hidden="1">
      <c r="A182" s="138">
        <f>IF(C182="","",SUBTOTAL(103,$C$9:C182))</f>
        <v>1</v>
      </c>
      <c r="B182" s="139" t="s">
        <v>150</v>
      </c>
      <c r="C182" s="140" t="s">
        <v>1079</v>
      </c>
      <c r="D182" s="139" t="s">
        <v>968</v>
      </c>
      <c r="E182" s="141" t="s">
        <v>736</v>
      </c>
      <c r="F182" s="142" t="s">
        <v>821</v>
      </c>
      <c r="G182" s="142" t="s">
        <v>790</v>
      </c>
      <c r="H182" s="143" t="s">
        <v>2637</v>
      </c>
      <c r="I182" s="144">
        <f>0.2+I183</f>
        <v>0.7</v>
      </c>
      <c r="J182" s="145" t="s">
        <v>140</v>
      </c>
      <c r="K182" s="146">
        <f>8+K183</f>
        <v>33</v>
      </c>
      <c r="L182" s="201" t="s">
        <v>2482</v>
      </c>
      <c r="M182" s="200"/>
      <c r="N182" s="147"/>
      <c r="O182" s="148"/>
      <c r="P182">
        <v>106</v>
      </c>
      <c r="R182" t="s">
        <v>2628</v>
      </c>
      <c r="T182" t="s">
        <v>2635</v>
      </c>
    </row>
    <row r="183" spans="1:20" hidden="1">
      <c r="A183" s="138">
        <f>IF(C183="","",SUBTOTAL(103,$C$9:C183))</f>
        <v>1</v>
      </c>
      <c r="B183" s="139" t="s">
        <v>150</v>
      </c>
      <c r="C183" s="140" t="s">
        <v>1079</v>
      </c>
      <c r="D183" s="139" t="s">
        <v>968</v>
      </c>
      <c r="E183" s="141" t="s">
        <v>736</v>
      </c>
      <c r="F183" s="142" t="s">
        <v>821</v>
      </c>
      <c r="G183" s="142" t="s">
        <v>790</v>
      </c>
      <c r="H183" s="143" t="s">
        <v>2637</v>
      </c>
      <c r="I183" s="144">
        <v>0.5</v>
      </c>
      <c r="J183" s="145" t="s">
        <v>140</v>
      </c>
      <c r="K183" s="146">
        <v>25</v>
      </c>
      <c r="L183" s="201" t="s">
        <v>2483</v>
      </c>
      <c r="M183" s="200"/>
      <c r="N183" s="147"/>
      <c r="O183" s="148"/>
      <c r="P183">
        <v>107</v>
      </c>
      <c r="Q183" s="108" t="s">
        <v>2529</v>
      </c>
      <c r="R183" t="s">
        <v>2628</v>
      </c>
      <c r="T183" t="s">
        <v>2635</v>
      </c>
    </row>
    <row r="184" spans="1:20" hidden="1">
      <c r="A184" s="138">
        <f>IF(C184="","",SUBTOTAL(103,$C$9:C184))</f>
        <v>1</v>
      </c>
      <c r="B184" s="139" t="s">
        <v>150</v>
      </c>
      <c r="C184" s="140" t="s">
        <v>1079</v>
      </c>
      <c r="D184" s="139" t="s">
        <v>968</v>
      </c>
      <c r="E184" s="141" t="s">
        <v>736</v>
      </c>
      <c r="F184" s="142" t="s">
        <v>822</v>
      </c>
      <c r="G184" s="142" t="s">
        <v>790</v>
      </c>
      <c r="H184" s="143" t="s">
        <v>2637</v>
      </c>
      <c r="I184" s="144">
        <v>0.5</v>
      </c>
      <c r="J184" s="145" t="s">
        <v>140</v>
      </c>
      <c r="K184" s="146">
        <v>25</v>
      </c>
      <c r="L184" s="201" t="s">
        <v>2483</v>
      </c>
      <c r="M184" s="200"/>
      <c r="N184" s="147"/>
      <c r="O184" s="148"/>
      <c r="P184">
        <v>108</v>
      </c>
      <c r="R184" t="s">
        <v>2629</v>
      </c>
      <c r="T184" t="s">
        <v>2635</v>
      </c>
    </row>
    <row r="185" spans="1:20" hidden="1">
      <c r="A185" s="138">
        <f>IF(C185="","",SUBTOTAL(103,$C$9:C185))</f>
        <v>1</v>
      </c>
      <c r="B185" s="139" t="s">
        <v>150</v>
      </c>
      <c r="C185" s="140" t="s">
        <v>1079</v>
      </c>
      <c r="D185" s="139" t="s">
        <v>964</v>
      </c>
      <c r="E185" s="141" t="s">
        <v>736</v>
      </c>
      <c r="F185" s="142" t="s">
        <v>823</v>
      </c>
      <c r="G185" s="142" t="s">
        <v>757</v>
      </c>
      <c r="H185" s="143" t="s">
        <v>2637</v>
      </c>
      <c r="I185" s="144">
        <v>0.5</v>
      </c>
      <c r="J185" s="145" t="s">
        <v>140</v>
      </c>
      <c r="K185" s="146">
        <v>25</v>
      </c>
      <c r="L185" s="201" t="s">
        <v>2483</v>
      </c>
      <c r="M185" s="200"/>
      <c r="N185" s="147"/>
      <c r="O185" s="148"/>
      <c r="P185">
        <v>109</v>
      </c>
      <c r="R185" t="s">
        <v>2629</v>
      </c>
      <c r="T185" t="s">
        <v>2638</v>
      </c>
    </row>
    <row r="186" spans="1:20" hidden="1">
      <c r="A186" s="138">
        <f>IF(C186="","",SUBTOTAL(103,$C$9:C186))</f>
        <v>1</v>
      </c>
      <c r="B186" s="139" t="s">
        <v>150</v>
      </c>
      <c r="C186" s="140" t="s">
        <v>1079</v>
      </c>
      <c r="D186" s="139" t="s">
        <v>964</v>
      </c>
      <c r="E186" s="141" t="s">
        <v>736</v>
      </c>
      <c r="F186" s="142" t="s">
        <v>824</v>
      </c>
      <c r="G186" s="142" t="s">
        <v>757</v>
      </c>
      <c r="H186" s="143" t="s">
        <v>2637</v>
      </c>
      <c r="I186" s="144">
        <v>0.5</v>
      </c>
      <c r="J186" s="145" t="s">
        <v>140</v>
      </c>
      <c r="K186" s="146">
        <v>25</v>
      </c>
      <c r="L186" s="201" t="s">
        <v>2483</v>
      </c>
      <c r="M186" s="200"/>
      <c r="N186" s="147"/>
      <c r="O186" s="148"/>
      <c r="P186">
        <v>110</v>
      </c>
      <c r="R186" t="s">
        <v>2629</v>
      </c>
      <c r="T186" t="s">
        <v>2638</v>
      </c>
    </row>
    <row r="187" spans="1:20" hidden="1">
      <c r="A187" s="138">
        <f>IF(C187="","",SUBTOTAL(103,$C$9:C187))</f>
        <v>1</v>
      </c>
      <c r="B187" s="139" t="s">
        <v>150</v>
      </c>
      <c r="C187" s="140" t="s">
        <v>1079</v>
      </c>
      <c r="D187" s="139" t="s">
        <v>967</v>
      </c>
      <c r="E187" s="141" t="s">
        <v>736</v>
      </c>
      <c r="F187" s="142" t="s">
        <v>825</v>
      </c>
      <c r="G187" s="142" t="s">
        <v>826</v>
      </c>
      <c r="H187" s="143" t="s">
        <v>2637</v>
      </c>
      <c r="I187" s="144">
        <v>0.2</v>
      </c>
      <c r="J187" s="145" t="s">
        <v>140</v>
      </c>
      <c r="K187" s="146">
        <v>8</v>
      </c>
      <c r="L187" s="201" t="s">
        <v>2482</v>
      </c>
      <c r="M187" s="200"/>
      <c r="N187" s="147"/>
      <c r="O187" s="148"/>
      <c r="P187">
        <v>111</v>
      </c>
      <c r="R187" t="s">
        <v>2628</v>
      </c>
      <c r="T187" t="s">
        <v>2635</v>
      </c>
    </row>
    <row r="188" spans="1:20" hidden="1">
      <c r="A188" s="138">
        <f>IF(C188="","",SUBTOTAL(103,$C$9:C188))</f>
        <v>1</v>
      </c>
      <c r="B188" s="139" t="s">
        <v>150</v>
      </c>
      <c r="C188" s="140" t="s">
        <v>1079</v>
      </c>
      <c r="D188" s="139" t="s">
        <v>967</v>
      </c>
      <c r="E188" s="141" t="s">
        <v>736</v>
      </c>
      <c r="F188" s="142" t="s">
        <v>825</v>
      </c>
      <c r="G188" s="142" t="s">
        <v>826</v>
      </c>
      <c r="H188" s="143" t="s">
        <v>2637</v>
      </c>
      <c r="I188" s="144">
        <v>0.5</v>
      </c>
      <c r="J188" s="145" t="s">
        <v>140</v>
      </c>
      <c r="K188" s="146">
        <v>25</v>
      </c>
      <c r="L188" s="201" t="s">
        <v>2484</v>
      </c>
      <c r="M188" s="200"/>
      <c r="N188" s="147"/>
      <c r="O188" s="148"/>
      <c r="P188">
        <v>112</v>
      </c>
      <c r="R188" t="s">
        <v>2628</v>
      </c>
      <c r="T188" t="s">
        <v>2635</v>
      </c>
    </row>
    <row r="189" spans="1:20" hidden="1">
      <c r="A189" s="138">
        <f>IF(C189="","",SUBTOTAL(103,$C$9:C189))</f>
        <v>1</v>
      </c>
      <c r="B189" s="139" t="s">
        <v>150</v>
      </c>
      <c r="C189" s="140" t="s">
        <v>1079</v>
      </c>
      <c r="D189" s="139" t="s">
        <v>963</v>
      </c>
      <c r="E189" s="141" t="s">
        <v>736</v>
      </c>
      <c r="F189" s="142" t="s">
        <v>828</v>
      </c>
      <c r="G189" s="142" t="s">
        <v>752</v>
      </c>
      <c r="H189" s="143" t="s">
        <v>2637</v>
      </c>
      <c r="I189" s="144">
        <v>0.5</v>
      </c>
      <c r="J189" s="145" t="s">
        <v>140</v>
      </c>
      <c r="K189" s="146">
        <v>25</v>
      </c>
      <c r="L189" s="201" t="s">
        <v>2484</v>
      </c>
      <c r="M189" s="200"/>
      <c r="N189" s="147"/>
      <c r="O189" s="148"/>
      <c r="P189">
        <v>116</v>
      </c>
      <c r="R189" t="s">
        <v>2629</v>
      </c>
      <c r="T189" t="s">
        <v>2638</v>
      </c>
    </row>
    <row r="190" spans="1:20" hidden="1">
      <c r="A190" s="138">
        <f>IF(C190="","",SUBTOTAL(103,$C$9:C190))</f>
        <v>1</v>
      </c>
      <c r="B190" s="139" t="s">
        <v>150</v>
      </c>
      <c r="C190" s="140" t="s">
        <v>1079</v>
      </c>
      <c r="D190" s="139" t="s">
        <v>963</v>
      </c>
      <c r="E190" s="141" t="s">
        <v>736</v>
      </c>
      <c r="F190" s="142" t="s">
        <v>829</v>
      </c>
      <c r="G190" s="142" t="s">
        <v>752</v>
      </c>
      <c r="H190" s="143" t="s">
        <v>2637</v>
      </c>
      <c r="I190" s="144">
        <v>0.5</v>
      </c>
      <c r="J190" s="145" t="s">
        <v>140</v>
      </c>
      <c r="K190" s="146">
        <v>25</v>
      </c>
      <c r="L190" s="201" t="s">
        <v>2484</v>
      </c>
      <c r="M190" s="200"/>
      <c r="N190" s="147"/>
      <c r="O190" s="148"/>
      <c r="P190">
        <v>117</v>
      </c>
      <c r="R190" t="s">
        <v>2629</v>
      </c>
      <c r="T190" t="s">
        <v>2638</v>
      </c>
    </row>
    <row r="191" spans="1:20" hidden="1">
      <c r="A191" s="138">
        <f>IF(C191="","",SUBTOTAL(103,$C$9:C191))</f>
        <v>1</v>
      </c>
      <c r="B191" s="139" t="s">
        <v>150</v>
      </c>
      <c r="C191" s="140" t="s">
        <v>1079</v>
      </c>
      <c r="D191" s="139" t="s">
        <v>963</v>
      </c>
      <c r="E191" s="141" t="s">
        <v>736</v>
      </c>
      <c r="F191" s="142" t="s">
        <v>831</v>
      </c>
      <c r="G191" s="142" t="s">
        <v>752</v>
      </c>
      <c r="H191" s="143" t="s">
        <v>2637</v>
      </c>
      <c r="I191" s="144">
        <v>0.5</v>
      </c>
      <c r="J191" s="145" t="s">
        <v>140</v>
      </c>
      <c r="K191" s="146">
        <v>25</v>
      </c>
      <c r="L191" s="201" t="s">
        <v>2484</v>
      </c>
      <c r="M191" s="200"/>
      <c r="N191" s="147"/>
      <c r="O191" s="148"/>
      <c r="P191">
        <v>118</v>
      </c>
      <c r="R191" t="s">
        <v>2629</v>
      </c>
      <c r="T191" t="s">
        <v>2638</v>
      </c>
    </row>
    <row r="192" spans="1:20" hidden="1">
      <c r="A192" s="138">
        <f>IF(C192="","",SUBTOTAL(103,$C$9:C192))</f>
        <v>1</v>
      </c>
      <c r="B192" s="139" t="s">
        <v>150</v>
      </c>
      <c r="C192" s="140" t="s">
        <v>1079</v>
      </c>
      <c r="D192" s="139" t="s">
        <v>963</v>
      </c>
      <c r="E192" s="141" t="s">
        <v>736</v>
      </c>
      <c r="F192" s="142" t="s">
        <v>832</v>
      </c>
      <c r="G192" s="142" t="s">
        <v>752</v>
      </c>
      <c r="H192" s="143" t="s">
        <v>2637</v>
      </c>
      <c r="I192" s="144">
        <v>0.5</v>
      </c>
      <c r="J192" s="145" t="s">
        <v>140</v>
      </c>
      <c r="K192" s="146">
        <v>25</v>
      </c>
      <c r="L192" s="201" t="s">
        <v>2483</v>
      </c>
      <c r="M192" s="200"/>
      <c r="N192" s="147"/>
      <c r="O192" s="148"/>
      <c r="P192">
        <v>119</v>
      </c>
      <c r="R192" t="s">
        <v>2629</v>
      </c>
      <c r="T192" t="s">
        <v>2638</v>
      </c>
    </row>
    <row r="193" spans="1:20" hidden="1">
      <c r="A193" s="138">
        <f>IF(C193="","",SUBTOTAL(103,$C$9:C193))</f>
        <v>1</v>
      </c>
      <c r="B193" s="139" t="s">
        <v>150</v>
      </c>
      <c r="C193" s="140" t="s">
        <v>1079</v>
      </c>
      <c r="D193" s="139" t="s">
        <v>963</v>
      </c>
      <c r="E193" s="141" t="s">
        <v>736</v>
      </c>
      <c r="F193" s="142" t="s">
        <v>834</v>
      </c>
      <c r="G193" s="142" t="s">
        <v>752</v>
      </c>
      <c r="H193" s="143" t="s">
        <v>2637</v>
      </c>
      <c r="I193" s="144">
        <v>0.2</v>
      </c>
      <c r="J193" s="145" t="s">
        <v>140</v>
      </c>
      <c r="K193" s="146">
        <v>40</v>
      </c>
      <c r="L193" s="201" t="s">
        <v>2483</v>
      </c>
      <c r="M193" s="200"/>
      <c r="N193" s="147"/>
      <c r="O193" s="148"/>
      <c r="P193">
        <v>122</v>
      </c>
      <c r="R193" t="s">
        <v>2629</v>
      </c>
      <c r="T193" t="s">
        <v>2638</v>
      </c>
    </row>
    <row r="194" spans="1:20" hidden="1">
      <c r="A194" s="138">
        <f>IF(C194="","",SUBTOTAL(103,$C$9:C194))</f>
        <v>1</v>
      </c>
      <c r="B194" s="139" t="s">
        <v>150</v>
      </c>
      <c r="C194" s="140" t="s">
        <v>1079</v>
      </c>
      <c r="D194" s="139" t="s">
        <v>967</v>
      </c>
      <c r="E194" s="141" t="s">
        <v>736</v>
      </c>
      <c r="F194" s="142" t="s">
        <v>835</v>
      </c>
      <c r="G194" s="142" t="s">
        <v>779</v>
      </c>
      <c r="H194" s="143" t="s">
        <v>2637</v>
      </c>
      <c r="I194" s="144">
        <v>0.5</v>
      </c>
      <c r="J194" s="145" t="s">
        <v>140</v>
      </c>
      <c r="K194" s="146">
        <v>25</v>
      </c>
      <c r="L194" s="201" t="s">
        <v>2484</v>
      </c>
      <c r="M194" s="200"/>
      <c r="N194" s="147"/>
      <c r="O194" s="148"/>
      <c r="P194">
        <v>127</v>
      </c>
      <c r="R194" t="s">
        <v>2629</v>
      </c>
      <c r="T194" t="s">
        <v>2635</v>
      </c>
    </row>
    <row r="195" spans="1:20" hidden="1">
      <c r="A195" s="138">
        <f>IF(C195="","",SUBTOTAL(103,$C$9:C195))</f>
        <v>1</v>
      </c>
      <c r="B195" s="139" t="s">
        <v>150</v>
      </c>
      <c r="C195" s="140" t="s">
        <v>1079</v>
      </c>
      <c r="D195" s="139" t="s">
        <v>967</v>
      </c>
      <c r="E195" s="141" t="s">
        <v>736</v>
      </c>
      <c r="F195" s="142" t="s">
        <v>836</v>
      </c>
      <c r="G195" s="142" t="s">
        <v>826</v>
      </c>
      <c r="H195" s="143" t="s">
        <v>2637</v>
      </c>
      <c r="I195" s="144">
        <v>0.7</v>
      </c>
      <c r="J195" s="145" t="s">
        <v>140</v>
      </c>
      <c r="K195" s="146">
        <v>71</v>
      </c>
      <c r="L195" s="201" t="s">
        <v>2482</v>
      </c>
      <c r="M195" s="200"/>
      <c r="N195" s="147"/>
      <c r="O195" s="148"/>
      <c r="P195">
        <v>128</v>
      </c>
      <c r="R195" t="s">
        <v>2628</v>
      </c>
      <c r="T195" t="s">
        <v>2635</v>
      </c>
    </row>
    <row r="196" spans="1:20" hidden="1">
      <c r="A196" s="138">
        <f>IF(C196="","",SUBTOTAL(103,$C$9:C196))</f>
        <v>1</v>
      </c>
      <c r="B196" s="139" t="s">
        <v>150</v>
      </c>
      <c r="C196" s="140" t="s">
        <v>1079</v>
      </c>
      <c r="D196" s="139" t="s">
        <v>967</v>
      </c>
      <c r="E196" s="141" t="s">
        <v>736</v>
      </c>
      <c r="F196" s="142" t="s">
        <v>836</v>
      </c>
      <c r="G196" s="142" t="s">
        <v>826</v>
      </c>
      <c r="H196" s="143" t="s">
        <v>2637</v>
      </c>
      <c r="I196" s="144">
        <v>0.5</v>
      </c>
      <c r="J196" s="145" t="s">
        <v>140</v>
      </c>
      <c r="K196" s="146">
        <v>25</v>
      </c>
      <c r="L196" s="201" t="s">
        <v>2484</v>
      </c>
      <c r="M196" s="200"/>
      <c r="N196" s="147"/>
      <c r="O196" s="148"/>
      <c r="P196">
        <v>129</v>
      </c>
      <c r="R196" t="s">
        <v>2628</v>
      </c>
      <c r="T196" t="s">
        <v>2635</v>
      </c>
    </row>
    <row r="197" spans="1:20" hidden="1">
      <c r="A197" s="138">
        <f>IF(C197="","",SUBTOTAL(103,$C$9:C197))</f>
        <v>1</v>
      </c>
      <c r="B197" s="139" t="s">
        <v>150</v>
      </c>
      <c r="C197" s="140" t="s">
        <v>1079</v>
      </c>
      <c r="D197" s="139" t="s">
        <v>973</v>
      </c>
      <c r="E197" s="141" t="s">
        <v>736</v>
      </c>
      <c r="F197" s="142" t="s">
        <v>837</v>
      </c>
      <c r="G197" s="142" t="s">
        <v>839</v>
      </c>
      <c r="H197" s="143" t="s">
        <v>2637</v>
      </c>
      <c r="I197" s="144">
        <v>0.2</v>
      </c>
      <c r="J197" s="145" t="s">
        <v>140</v>
      </c>
      <c r="K197" s="146">
        <v>12</v>
      </c>
      <c r="L197" s="201" t="s">
        <v>2482</v>
      </c>
      <c r="M197" s="200"/>
      <c r="N197" s="147"/>
      <c r="O197" s="148"/>
      <c r="P197">
        <v>134</v>
      </c>
      <c r="R197" t="s">
        <v>2628</v>
      </c>
      <c r="T197" t="s">
        <v>2639</v>
      </c>
    </row>
    <row r="198" spans="1:20" hidden="1">
      <c r="A198" s="138">
        <f>IF(C198="","",SUBTOTAL(103,$C$9:C198))</f>
        <v>1</v>
      </c>
      <c r="B198" s="139" t="s">
        <v>150</v>
      </c>
      <c r="C198" s="140" t="s">
        <v>1079</v>
      </c>
      <c r="D198" s="139" t="s">
        <v>973</v>
      </c>
      <c r="E198" s="141" t="s">
        <v>736</v>
      </c>
      <c r="F198" s="142" t="s">
        <v>1069</v>
      </c>
      <c r="G198" s="142" t="s">
        <v>839</v>
      </c>
      <c r="H198" s="143" t="s">
        <v>2425</v>
      </c>
      <c r="I198" s="144">
        <v>4.5</v>
      </c>
      <c r="J198" s="145" t="s">
        <v>140</v>
      </c>
      <c r="K198" s="146">
        <v>100</v>
      </c>
      <c r="L198" s="201" t="s">
        <v>2483</v>
      </c>
      <c r="M198" s="200"/>
      <c r="N198" s="147"/>
      <c r="O198" s="148"/>
      <c r="P198">
        <v>135</v>
      </c>
      <c r="R198" t="s">
        <v>2629</v>
      </c>
      <c r="T198" t="s">
        <v>2639</v>
      </c>
    </row>
    <row r="199" spans="1:20" hidden="1">
      <c r="A199" s="138">
        <f>IF(C199="","",SUBTOTAL(103,$C$9:C199))</f>
        <v>1</v>
      </c>
      <c r="B199" s="139" t="s">
        <v>150</v>
      </c>
      <c r="C199" s="140" t="s">
        <v>1079</v>
      </c>
      <c r="D199" s="139" t="s">
        <v>973</v>
      </c>
      <c r="E199" s="141" t="s">
        <v>736</v>
      </c>
      <c r="F199" s="142" t="s">
        <v>837</v>
      </c>
      <c r="G199" s="142" t="s">
        <v>839</v>
      </c>
      <c r="H199" s="143" t="s">
        <v>2637</v>
      </c>
      <c r="I199" s="144">
        <v>0.5</v>
      </c>
      <c r="J199" s="145" t="s">
        <v>140</v>
      </c>
      <c r="K199" s="146">
        <v>75</v>
      </c>
      <c r="L199" s="201" t="s">
        <v>2484</v>
      </c>
      <c r="M199" s="200"/>
      <c r="N199" s="147"/>
      <c r="O199" s="148"/>
      <c r="P199">
        <v>136</v>
      </c>
      <c r="R199" t="s">
        <v>2628</v>
      </c>
      <c r="T199" t="s">
        <v>2639</v>
      </c>
    </row>
    <row r="200" spans="1:20" hidden="1">
      <c r="A200" s="138">
        <f>IF(C200="","",SUBTOTAL(103,$C$9:C200))</f>
        <v>1</v>
      </c>
      <c r="B200" s="139" t="s">
        <v>150</v>
      </c>
      <c r="C200" s="140" t="s">
        <v>1079</v>
      </c>
      <c r="D200" s="139" t="s">
        <v>973</v>
      </c>
      <c r="E200" s="141" t="s">
        <v>736</v>
      </c>
      <c r="F200" s="142" t="s">
        <v>1069</v>
      </c>
      <c r="G200" s="142" t="s">
        <v>839</v>
      </c>
      <c r="H200" s="143" t="s">
        <v>2425</v>
      </c>
      <c r="I200" s="144">
        <v>4.5</v>
      </c>
      <c r="J200" s="145" t="s">
        <v>140</v>
      </c>
      <c r="K200" s="146">
        <v>390</v>
      </c>
      <c r="L200" s="201" t="s">
        <v>2484</v>
      </c>
      <c r="M200" s="200"/>
      <c r="N200" s="147"/>
      <c r="O200" s="148"/>
      <c r="P200">
        <v>137</v>
      </c>
      <c r="R200" t="s">
        <v>2629</v>
      </c>
      <c r="T200" t="s">
        <v>2639</v>
      </c>
    </row>
    <row r="201" spans="1:20" hidden="1">
      <c r="A201" s="138">
        <f>IF(C201="","",SUBTOTAL(103,$C$9:C201))</f>
        <v>1</v>
      </c>
      <c r="B201" s="139" t="s">
        <v>150</v>
      </c>
      <c r="C201" s="140" t="s">
        <v>1079</v>
      </c>
      <c r="D201" s="139" t="s">
        <v>974</v>
      </c>
      <c r="E201" s="141" t="s">
        <v>736</v>
      </c>
      <c r="F201" s="142" t="s">
        <v>840</v>
      </c>
      <c r="G201" s="142" t="s">
        <v>841</v>
      </c>
      <c r="H201" s="143" t="s">
        <v>2637</v>
      </c>
      <c r="I201" s="144">
        <v>0.5</v>
      </c>
      <c r="J201" s="145" t="s">
        <v>140</v>
      </c>
      <c r="K201" s="146">
        <v>25</v>
      </c>
      <c r="L201" s="201" t="s">
        <v>2484</v>
      </c>
      <c r="M201" s="200"/>
      <c r="N201" s="147"/>
      <c r="O201" s="148"/>
      <c r="P201">
        <v>138</v>
      </c>
      <c r="R201" t="s">
        <v>2629</v>
      </c>
      <c r="T201" t="s">
        <v>2639</v>
      </c>
    </row>
    <row r="202" spans="1:20" hidden="1">
      <c r="A202" s="138">
        <f>IF(C202="","",SUBTOTAL(103,$C$9:C202))</f>
        <v>1</v>
      </c>
      <c r="B202" s="139" t="s">
        <v>150</v>
      </c>
      <c r="C202" s="140" t="s">
        <v>1079</v>
      </c>
      <c r="D202" s="139" t="s">
        <v>973</v>
      </c>
      <c r="E202" s="141" t="s">
        <v>736</v>
      </c>
      <c r="F202" s="142" t="s">
        <v>842</v>
      </c>
      <c r="G202" s="142" t="s">
        <v>839</v>
      </c>
      <c r="H202" s="143" t="s">
        <v>2637</v>
      </c>
      <c r="I202" s="144">
        <v>1.5</v>
      </c>
      <c r="J202" s="145" t="s">
        <v>140</v>
      </c>
      <c r="K202" s="146">
        <v>140</v>
      </c>
      <c r="L202" s="201" t="s">
        <v>2482</v>
      </c>
      <c r="M202" s="200"/>
      <c r="N202" s="147"/>
      <c r="O202" s="148"/>
      <c r="P202">
        <v>139</v>
      </c>
      <c r="R202" t="s">
        <v>2628</v>
      </c>
      <c r="T202" t="s">
        <v>2639</v>
      </c>
    </row>
    <row r="203" spans="1:20" hidden="1">
      <c r="A203" s="138">
        <f>IF(C203="","",SUBTOTAL(103,$C$9:C203))</f>
        <v>1</v>
      </c>
      <c r="B203" s="139" t="s">
        <v>150</v>
      </c>
      <c r="C203" s="140" t="s">
        <v>1079</v>
      </c>
      <c r="D203" s="139" t="s">
        <v>973</v>
      </c>
      <c r="E203" s="141" t="s">
        <v>736</v>
      </c>
      <c r="F203" s="142" t="s">
        <v>842</v>
      </c>
      <c r="G203" s="142" t="s">
        <v>839</v>
      </c>
      <c r="H203" s="143" t="s">
        <v>2637</v>
      </c>
      <c r="I203" s="144">
        <v>0.5</v>
      </c>
      <c r="J203" s="145" t="s">
        <v>140</v>
      </c>
      <c r="K203" s="146">
        <v>25</v>
      </c>
      <c r="L203" s="201" t="s">
        <v>2484</v>
      </c>
      <c r="M203" s="200"/>
      <c r="N203" s="147"/>
      <c r="O203" s="148"/>
      <c r="P203">
        <v>140</v>
      </c>
      <c r="R203" t="s">
        <v>2628</v>
      </c>
      <c r="T203" t="s">
        <v>2639</v>
      </c>
    </row>
    <row r="204" spans="1:20" hidden="1">
      <c r="A204" s="138">
        <f>IF(C204="","",SUBTOTAL(103,$C$9:C204))</f>
        <v>1</v>
      </c>
      <c r="B204" s="139" t="s">
        <v>150</v>
      </c>
      <c r="C204" s="140" t="s">
        <v>1079</v>
      </c>
      <c r="D204" s="139" t="s">
        <v>974</v>
      </c>
      <c r="E204" s="141" t="s">
        <v>736</v>
      </c>
      <c r="F204" s="142" t="s">
        <v>843</v>
      </c>
      <c r="G204" s="142" t="s">
        <v>841</v>
      </c>
      <c r="H204" s="143" t="s">
        <v>2637</v>
      </c>
      <c r="I204" s="144">
        <v>0.5</v>
      </c>
      <c r="J204" s="145" t="s">
        <v>140</v>
      </c>
      <c r="K204" s="146">
        <v>25</v>
      </c>
      <c r="L204" s="201" t="s">
        <v>2484</v>
      </c>
      <c r="M204" s="200"/>
      <c r="N204" s="147"/>
      <c r="O204" s="148"/>
      <c r="P204">
        <v>141</v>
      </c>
      <c r="R204" t="s">
        <v>2629</v>
      </c>
      <c r="T204" t="s">
        <v>2639</v>
      </c>
    </row>
    <row r="205" spans="1:20" hidden="1">
      <c r="A205" s="138">
        <f>IF(C205="","",SUBTOTAL(103,$C$9:C205))</f>
        <v>1</v>
      </c>
      <c r="B205" s="139" t="s">
        <v>150</v>
      </c>
      <c r="C205" s="140" t="s">
        <v>1079</v>
      </c>
      <c r="D205" s="139" t="s">
        <v>976</v>
      </c>
      <c r="E205" s="141" t="s">
        <v>736</v>
      </c>
      <c r="F205" s="142" t="s">
        <v>846</v>
      </c>
      <c r="G205" s="142" t="s">
        <v>847</v>
      </c>
      <c r="H205" s="143" t="s">
        <v>2637</v>
      </c>
      <c r="I205" s="144">
        <v>0.5</v>
      </c>
      <c r="J205" s="145" t="s">
        <v>140</v>
      </c>
      <c r="K205" s="146">
        <v>25</v>
      </c>
      <c r="L205" s="201" t="s">
        <v>2484</v>
      </c>
      <c r="M205" s="200"/>
      <c r="N205" s="147"/>
      <c r="O205" s="148"/>
      <c r="P205">
        <v>143</v>
      </c>
      <c r="R205" t="s">
        <v>2629</v>
      </c>
      <c r="T205" t="s">
        <v>2639</v>
      </c>
    </row>
    <row r="206" spans="1:20" hidden="1">
      <c r="A206" s="138">
        <f>IF(C206="","",SUBTOTAL(103,$C$9:C206))</f>
        <v>1</v>
      </c>
      <c r="B206" s="139" t="s">
        <v>150</v>
      </c>
      <c r="C206" s="140" t="s">
        <v>1079</v>
      </c>
      <c r="D206" s="139" t="s">
        <v>975</v>
      </c>
      <c r="E206" s="141" t="s">
        <v>736</v>
      </c>
      <c r="F206" s="142" t="s">
        <v>1076</v>
      </c>
      <c r="G206" s="142" t="s">
        <v>845</v>
      </c>
      <c r="H206" s="143" t="s">
        <v>2425</v>
      </c>
      <c r="I206" s="144">
        <v>7</v>
      </c>
      <c r="J206" s="145" t="s">
        <v>140</v>
      </c>
      <c r="K206" s="146">
        <v>130</v>
      </c>
      <c r="L206" s="201" t="s">
        <v>2482</v>
      </c>
      <c r="M206" s="200"/>
      <c r="N206" s="147"/>
      <c r="O206" s="148"/>
      <c r="P206">
        <v>145</v>
      </c>
      <c r="R206" t="s">
        <v>2628</v>
      </c>
      <c r="T206" t="s">
        <v>2639</v>
      </c>
    </row>
    <row r="207" spans="1:20" hidden="1">
      <c r="A207" s="138">
        <f>IF(C207="","",SUBTOTAL(103,$C$9:C207))</f>
        <v>1</v>
      </c>
      <c r="B207" s="139" t="s">
        <v>150</v>
      </c>
      <c r="C207" s="140" t="s">
        <v>1079</v>
      </c>
      <c r="D207" s="139" t="s">
        <v>970</v>
      </c>
      <c r="E207" s="141" t="s">
        <v>736</v>
      </c>
      <c r="F207" s="142" t="s">
        <v>850</v>
      </c>
      <c r="G207" s="142" t="s">
        <v>797</v>
      </c>
      <c r="H207" s="143" t="s">
        <v>2637</v>
      </c>
      <c r="I207" s="144">
        <f>0.8+I208</f>
        <v>1.3</v>
      </c>
      <c r="J207" s="145" t="s">
        <v>140</v>
      </c>
      <c r="K207" s="146">
        <f>28+K208</f>
        <v>53</v>
      </c>
      <c r="L207" s="201" t="s">
        <v>2482</v>
      </c>
      <c r="M207" s="200"/>
      <c r="N207" s="147"/>
      <c r="O207" s="148"/>
      <c r="P207">
        <v>151</v>
      </c>
      <c r="R207" t="s">
        <v>2628</v>
      </c>
      <c r="T207" t="s">
        <v>2639</v>
      </c>
    </row>
    <row r="208" spans="1:20" hidden="1">
      <c r="A208" s="138">
        <f>IF(C208="","",SUBTOTAL(103,$C$9:C208))</f>
        <v>1</v>
      </c>
      <c r="B208" s="139" t="s">
        <v>150</v>
      </c>
      <c r="C208" s="140" t="s">
        <v>1079</v>
      </c>
      <c r="D208" s="139" t="s">
        <v>970</v>
      </c>
      <c r="E208" s="141" t="s">
        <v>736</v>
      </c>
      <c r="F208" s="142" t="s">
        <v>850</v>
      </c>
      <c r="G208" s="142" t="s">
        <v>797</v>
      </c>
      <c r="H208" s="143" t="s">
        <v>2637</v>
      </c>
      <c r="I208" s="144">
        <v>0.5</v>
      </c>
      <c r="J208" s="145" t="s">
        <v>140</v>
      </c>
      <c r="K208" s="146">
        <v>25</v>
      </c>
      <c r="L208" s="201" t="s">
        <v>2483</v>
      </c>
      <c r="M208" s="200"/>
      <c r="N208" s="147"/>
      <c r="O208" s="148"/>
      <c r="P208">
        <v>152</v>
      </c>
      <c r="Q208" s="108" t="s">
        <v>2530</v>
      </c>
      <c r="R208" t="s">
        <v>2628</v>
      </c>
      <c r="T208" t="s">
        <v>2639</v>
      </c>
    </row>
    <row r="209" spans="1:20" hidden="1">
      <c r="A209" s="138">
        <f>IF(C209="","",SUBTOTAL(103,$C$9:C209))</f>
        <v>1</v>
      </c>
      <c r="B209" s="139" t="s">
        <v>150</v>
      </c>
      <c r="C209" s="140" t="s">
        <v>1079</v>
      </c>
      <c r="D209" s="139" t="s">
        <v>974</v>
      </c>
      <c r="E209" s="141" t="s">
        <v>736</v>
      </c>
      <c r="F209" s="142" t="s">
        <v>851</v>
      </c>
      <c r="G209" s="142" t="s">
        <v>841</v>
      </c>
      <c r="H209" s="143" t="s">
        <v>2637</v>
      </c>
      <c r="I209" s="144">
        <v>0.5</v>
      </c>
      <c r="J209" s="145" t="s">
        <v>140</v>
      </c>
      <c r="K209" s="146">
        <v>25</v>
      </c>
      <c r="L209" s="201" t="s">
        <v>2484</v>
      </c>
      <c r="M209" s="200"/>
      <c r="N209" s="147"/>
      <c r="O209" s="148"/>
      <c r="P209">
        <v>153</v>
      </c>
      <c r="R209" t="s">
        <v>2629</v>
      </c>
      <c r="T209" t="s">
        <v>2639</v>
      </c>
    </row>
    <row r="210" spans="1:20" hidden="1">
      <c r="A210" s="138">
        <f>IF(C210="","",SUBTOTAL(103,$C$9:C210))</f>
        <v>1</v>
      </c>
      <c r="B210" s="139" t="s">
        <v>150</v>
      </c>
      <c r="C210" s="140" t="s">
        <v>1079</v>
      </c>
      <c r="D210" s="139" t="s">
        <v>970</v>
      </c>
      <c r="E210" s="141" t="s">
        <v>736</v>
      </c>
      <c r="F210" s="142" t="s">
        <v>853</v>
      </c>
      <c r="G210" s="142" t="s">
        <v>797</v>
      </c>
      <c r="H210" s="143" t="s">
        <v>2637</v>
      </c>
      <c r="I210" s="144">
        <v>0.5</v>
      </c>
      <c r="J210" s="145" t="s">
        <v>140</v>
      </c>
      <c r="K210" s="146">
        <v>25</v>
      </c>
      <c r="L210" s="201" t="s">
        <v>2483</v>
      </c>
      <c r="M210" s="200"/>
      <c r="N210" s="147"/>
      <c r="O210" s="148"/>
      <c r="P210">
        <v>157</v>
      </c>
      <c r="R210" t="s">
        <v>2629</v>
      </c>
      <c r="T210" t="s">
        <v>2639</v>
      </c>
    </row>
    <row r="211" spans="1:20" hidden="1">
      <c r="A211" s="138">
        <f>IF(C211="","",SUBTOTAL(103,$C$9:C211))</f>
        <v>1</v>
      </c>
      <c r="B211" s="139" t="s">
        <v>150</v>
      </c>
      <c r="C211" s="140" t="s">
        <v>1079</v>
      </c>
      <c r="D211" s="139" t="s">
        <v>975</v>
      </c>
      <c r="E211" s="141" t="s">
        <v>736</v>
      </c>
      <c r="F211" s="142" t="s">
        <v>1072</v>
      </c>
      <c r="G211" s="142" t="s">
        <v>845</v>
      </c>
      <c r="H211" s="143" t="s">
        <v>2637</v>
      </c>
      <c r="I211" s="144">
        <v>4.8</v>
      </c>
      <c r="J211" s="145" t="s">
        <v>140</v>
      </c>
      <c r="K211" s="146">
        <v>260</v>
      </c>
      <c r="L211" s="201" t="s">
        <v>2482</v>
      </c>
      <c r="M211" s="200"/>
      <c r="N211" s="147"/>
      <c r="O211" s="148"/>
      <c r="P211">
        <v>161</v>
      </c>
      <c r="R211" t="s">
        <v>2628</v>
      </c>
      <c r="T211" t="s">
        <v>2639</v>
      </c>
    </row>
    <row r="212" spans="1:20" hidden="1">
      <c r="A212" s="138">
        <f>IF(C212="","",SUBTOTAL(103,$C$9:C212))</f>
        <v>1</v>
      </c>
      <c r="B212" s="139" t="s">
        <v>150</v>
      </c>
      <c r="C212" s="140" t="s">
        <v>1079</v>
      </c>
      <c r="D212" s="139" t="s">
        <v>974</v>
      </c>
      <c r="E212" s="141" t="s">
        <v>736</v>
      </c>
      <c r="F212" s="142" t="s">
        <v>857</v>
      </c>
      <c r="G212" s="142" t="s">
        <v>841</v>
      </c>
      <c r="H212" s="143" t="s">
        <v>2637</v>
      </c>
      <c r="I212" s="144">
        <v>0.5</v>
      </c>
      <c r="J212" s="145" t="s">
        <v>140</v>
      </c>
      <c r="K212" s="146">
        <v>25</v>
      </c>
      <c r="L212" s="201" t="s">
        <v>2483</v>
      </c>
      <c r="M212" s="200"/>
      <c r="N212" s="147"/>
      <c r="O212" s="148"/>
      <c r="P212">
        <v>167</v>
      </c>
      <c r="R212" t="s">
        <v>2629</v>
      </c>
      <c r="T212" t="s">
        <v>2639</v>
      </c>
    </row>
    <row r="213" spans="1:20" hidden="1">
      <c r="A213" s="138">
        <f>IF(C213="","",SUBTOTAL(103,$C$9:C213))</f>
        <v>1</v>
      </c>
      <c r="B213" s="139" t="s">
        <v>150</v>
      </c>
      <c r="C213" s="140" t="s">
        <v>1079</v>
      </c>
      <c r="D213" s="139" t="s">
        <v>974</v>
      </c>
      <c r="E213" s="141" t="s">
        <v>736</v>
      </c>
      <c r="F213" s="142" t="s">
        <v>858</v>
      </c>
      <c r="G213" s="142" t="s">
        <v>841</v>
      </c>
      <c r="H213" s="143" t="s">
        <v>2637</v>
      </c>
      <c r="I213" s="144">
        <v>0.5</v>
      </c>
      <c r="J213" s="145" t="s">
        <v>140</v>
      </c>
      <c r="K213" s="146">
        <v>25</v>
      </c>
      <c r="L213" s="201" t="s">
        <v>2484</v>
      </c>
      <c r="M213" s="200"/>
      <c r="N213" s="147"/>
      <c r="O213" s="148"/>
      <c r="P213">
        <v>168</v>
      </c>
      <c r="R213" t="s">
        <v>2629</v>
      </c>
      <c r="T213" t="s">
        <v>2639</v>
      </c>
    </row>
    <row r="214" spans="1:20" hidden="1">
      <c r="A214" s="138">
        <f>IF(C214="","",SUBTOTAL(103,$C$9:C214))</f>
        <v>1</v>
      </c>
      <c r="B214" s="139" t="s">
        <v>150</v>
      </c>
      <c r="C214" s="140" t="s">
        <v>1079</v>
      </c>
      <c r="D214" s="139" t="s">
        <v>974</v>
      </c>
      <c r="E214" s="141" t="s">
        <v>736</v>
      </c>
      <c r="F214" s="142" t="s">
        <v>859</v>
      </c>
      <c r="G214" s="142" t="s">
        <v>841</v>
      </c>
      <c r="H214" s="143" t="s">
        <v>2637</v>
      </c>
      <c r="I214" s="144">
        <v>0.3</v>
      </c>
      <c r="J214" s="145" t="s">
        <v>140</v>
      </c>
      <c r="K214" s="146">
        <v>24</v>
      </c>
      <c r="L214" s="201" t="s">
        <v>2482</v>
      </c>
      <c r="M214" s="200"/>
      <c r="N214" s="147"/>
      <c r="O214" s="148"/>
      <c r="P214">
        <v>169</v>
      </c>
      <c r="R214" t="s">
        <v>2628</v>
      </c>
      <c r="T214" t="s">
        <v>2639</v>
      </c>
    </row>
    <row r="215" spans="1:20" hidden="1">
      <c r="A215" s="138">
        <f>IF(C215="","",SUBTOTAL(103,$C$9:C215))</f>
        <v>1</v>
      </c>
      <c r="B215" s="139" t="s">
        <v>150</v>
      </c>
      <c r="C215" s="140" t="s">
        <v>1079</v>
      </c>
      <c r="D215" s="139" t="s">
        <v>974</v>
      </c>
      <c r="E215" s="141" t="s">
        <v>736</v>
      </c>
      <c r="F215" s="142" t="s">
        <v>859</v>
      </c>
      <c r="G215" s="142" t="s">
        <v>841</v>
      </c>
      <c r="H215" s="143" t="s">
        <v>2637</v>
      </c>
      <c r="I215" s="144">
        <v>0.5</v>
      </c>
      <c r="J215" s="145" t="s">
        <v>140</v>
      </c>
      <c r="K215" s="146">
        <v>25</v>
      </c>
      <c r="L215" s="201" t="s">
        <v>2484</v>
      </c>
      <c r="M215" s="200"/>
      <c r="N215" s="147"/>
      <c r="O215" s="148"/>
      <c r="P215">
        <v>170</v>
      </c>
      <c r="R215" t="s">
        <v>2628</v>
      </c>
      <c r="T215" t="s">
        <v>2639</v>
      </c>
    </row>
    <row r="216" spans="1:20" hidden="1">
      <c r="A216" s="138">
        <f>IF(C216="","",SUBTOTAL(103,$C$9:C216))</f>
        <v>1</v>
      </c>
      <c r="B216" s="139" t="s">
        <v>150</v>
      </c>
      <c r="C216" s="140" t="s">
        <v>1079</v>
      </c>
      <c r="D216" s="139" t="s">
        <v>973</v>
      </c>
      <c r="E216" s="141" t="s">
        <v>736</v>
      </c>
      <c r="F216" s="142" t="s">
        <v>860</v>
      </c>
      <c r="G216" s="142" t="s">
        <v>839</v>
      </c>
      <c r="H216" s="143" t="s">
        <v>2637</v>
      </c>
      <c r="I216" s="144">
        <v>0.2</v>
      </c>
      <c r="J216" s="145" t="s">
        <v>140</v>
      </c>
      <c r="K216" s="146">
        <v>30</v>
      </c>
      <c r="L216" s="201" t="s">
        <v>2483</v>
      </c>
      <c r="M216" s="200"/>
      <c r="N216" s="147"/>
      <c r="O216" s="148"/>
      <c r="P216">
        <v>172</v>
      </c>
      <c r="Q216" s="108" t="s">
        <v>2531</v>
      </c>
      <c r="R216" t="s">
        <v>2628</v>
      </c>
      <c r="T216" t="s">
        <v>2639</v>
      </c>
    </row>
    <row r="217" spans="1:20" hidden="1">
      <c r="A217" s="138">
        <f>IF(C217="","",SUBTOTAL(103,$C$9:C217))</f>
        <v>1</v>
      </c>
      <c r="B217" s="139" t="s">
        <v>150</v>
      </c>
      <c r="C217" s="140" t="s">
        <v>1079</v>
      </c>
      <c r="D217" s="139" t="s">
        <v>973</v>
      </c>
      <c r="E217" s="141" t="s">
        <v>736</v>
      </c>
      <c r="F217" s="142" t="s">
        <v>1067</v>
      </c>
      <c r="G217" s="142" t="s">
        <v>839</v>
      </c>
      <c r="H217" s="143" t="s">
        <v>2425</v>
      </c>
      <c r="I217" s="144">
        <v>1.2</v>
      </c>
      <c r="J217" s="145" t="s">
        <v>140</v>
      </c>
      <c r="K217" s="146">
        <v>40</v>
      </c>
      <c r="L217" s="201" t="s">
        <v>2483</v>
      </c>
      <c r="M217" s="200"/>
      <c r="N217" s="147"/>
      <c r="O217" s="148"/>
      <c r="P217">
        <v>173</v>
      </c>
      <c r="R217" t="s">
        <v>2629</v>
      </c>
      <c r="T217" t="s">
        <v>2639</v>
      </c>
    </row>
    <row r="218" spans="1:20" hidden="1">
      <c r="A218" s="138">
        <f>IF(C218="","",SUBTOTAL(103,$C$9:C218))</f>
        <v>1</v>
      </c>
      <c r="B218" s="139" t="s">
        <v>150</v>
      </c>
      <c r="C218" s="140" t="s">
        <v>1079</v>
      </c>
      <c r="D218" s="139" t="s">
        <v>973</v>
      </c>
      <c r="E218" s="141" t="s">
        <v>736</v>
      </c>
      <c r="F218" s="142" t="s">
        <v>860</v>
      </c>
      <c r="G218" s="142" t="s">
        <v>839</v>
      </c>
      <c r="H218" s="143" t="s">
        <v>2637</v>
      </c>
      <c r="I218" s="144">
        <v>0.5</v>
      </c>
      <c r="J218" s="145" t="s">
        <v>140</v>
      </c>
      <c r="K218" s="146">
        <v>75</v>
      </c>
      <c r="L218" s="201" t="s">
        <v>2484</v>
      </c>
      <c r="M218" s="200"/>
      <c r="N218" s="147"/>
      <c r="O218" s="148"/>
      <c r="P218">
        <v>174</v>
      </c>
      <c r="R218" t="s">
        <v>2628</v>
      </c>
      <c r="T218" t="s">
        <v>2639</v>
      </c>
    </row>
    <row r="219" spans="1:20" hidden="1">
      <c r="A219" s="138">
        <f>IF(C219="","",SUBTOTAL(103,$C$9:C219))</f>
        <v>1</v>
      </c>
      <c r="B219" s="139" t="s">
        <v>150</v>
      </c>
      <c r="C219" s="140" t="s">
        <v>1079</v>
      </c>
      <c r="D219" s="139" t="s">
        <v>973</v>
      </c>
      <c r="E219" s="141" t="s">
        <v>736</v>
      </c>
      <c r="F219" s="142" t="s">
        <v>1067</v>
      </c>
      <c r="G219" s="142" t="s">
        <v>839</v>
      </c>
      <c r="H219" s="143" t="s">
        <v>2425</v>
      </c>
      <c r="I219" s="144">
        <v>1.2</v>
      </c>
      <c r="J219" s="145" t="s">
        <v>140</v>
      </c>
      <c r="K219" s="146">
        <v>100</v>
      </c>
      <c r="L219" s="201" t="s">
        <v>2484</v>
      </c>
      <c r="M219" s="200"/>
      <c r="N219" s="147"/>
      <c r="O219" s="148"/>
      <c r="P219">
        <v>175</v>
      </c>
      <c r="R219" t="s">
        <v>2629</v>
      </c>
      <c r="T219" t="s">
        <v>2639</v>
      </c>
    </row>
    <row r="220" spans="1:20" hidden="1">
      <c r="A220" s="138">
        <f>IF(C220="","",SUBTOTAL(103,$C$9:C220))</f>
        <v>1</v>
      </c>
      <c r="B220" s="139" t="s">
        <v>150</v>
      </c>
      <c r="C220" s="140" t="s">
        <v>1079</v>
      </c>
      <c r="D220" s="139" t="s">
        <v>972</v>
      </c>
      <c r="E220" s="141" t="s">
        <v>736</v>
      </c>
      <c r="F220" s="142" t="s">
        <v>861</v>
      </c>
      <c r="G220" s="142" t="s">
        <v>838</v>
      </c>
      <c r="H220" s="143" t="s">
        <v>2637</v>
      </c>
      <c r="I220" s="144">
        <v>0.5</v>
      </c>
      <c r="J220" s="145" t="s">
        <v>140</v>
      </c>
      <c r="K220" s="146">
        <v>25</v>
      </c>
      <c r="L220" s="201" t="s">
        <v>2484</v>
      </c>
      <c r="M220" s="200"/>
      <c r="N220" s="147"/>
      <c r="O220" s="148"/>
      <c r="P220">
        <v>176</v>
      </c>
      <c r="R220" t="s">
        <v>2629</v>
      </c>
      <c r="T220" t="s">
        <v>2639</v>
      </c>
    </row>
    <row r="221" spans="1:20" hidden="1">
      <c r="A221" s="138">
        <f>IF(C221="","",SUBTOTAL(103,$C$9:C221))</f>
        <v>1</v>
      </c>
      <c r="B221" s="139" t="s">
        <v>150</v>
      </c>
      <c r="C221" s="140" t="s">
        <v>1079</v>
      </c>
      <c r="D221" s="139" t="s">
        <v>974</v>
      </c>
      <c r="E221" s="141" t="s">
        <v>736</v>
      </c>
      <c r="F221" s="142" t="s">
        <v>862</v>
      </c>
      <c r="G221" s="142" t="s">
        <v>841</v>
      </c>
      <c r="H221" s="143" t="s">
        <v>2637</v>
      </c>
      <c r="I221" s="144">
        <v>0.5</v>
      </c>
      <c r="J221" s="145" t="s">
        <v>140</v>
      </c>
      <c r="K221" s="146">
        <v>25</v>
      </c>
      <c r="L221" s="201" t="s">
        <v>2484</v>
      </c>
      <c r="M221" s="200"/>
      <c r="N221" s="147"/>
      <c r="O221" s="148"/>
      <c r="P221">
        <v>177</v>
      </c>
      <c r="R221" t="s">
        <v>2629</v>
      </c>
      <c r="T221" t="s">
        <v>2639</v>
      </c>
    </row>
    <row r="222" spans="1:20" hidden="1">
      <c r="A222" s="138">
        <f>IF(C222="","",SUBTOTAL(103,$C$9:C222))</f>
        <v>1</v>
      </c>
      <c r="B222" s="139" t="s">
        <v>150</v>
      </c>
      <c r="C222" s="140" t="s">
        <v>1079</v>
      </c>
      <c r="D222" s="139" t="s">
        <v>975</v>
      </c>
      <c r="E222" s="141" t="s">
        <v>736</v>
      </c>
      <c r="F222" s="142" t="s">
        <v>1077</v>
      </c>
      <c r="G222" s="142" t="s">
        <v>845</v>
      </c>
      <c r="H222" s="143" t="s">
        <v>2425</v>
      </c>
      <c r="I222" s="144">
        <v>5</v>
      </c>
      <c r="J222" s="145" t="s">
        <v>140</v>
      </c>
      <c r="K222" s="146">
        <v>90</v>
      </c>
      <c r="L222" s="201" t="s">
        <v>2482</v>
      </c>
      <c r="M222" s="200"/>
      <c r="N222" s="147"/>
      <c r="O222" s="148"/>
      <c r="P222">
        <v>184</v>
      </c>
      <c r="R222" t="s">
        <v>2628</v>
      </c>
      <c r="T222" t="s">
        <v>2639</v>
      </c>
    </row>
    <row r="223" spans="1:20" hidden="1">
      <c r="A223" s="138">
        <f>IF(C223="","",SUBTOTAL(103,$C$9:C223))</f>
        <v>1</v>
      </c>
      <c r="B223" s="139" t="s">
        <v>150</v>
      </c>
      <c r="C223" s="140" t="s">
        <v>1079</v>
      </c>
      <c r="D223" s="139" t="s">
        <v>973</v>
      </c>
      <c r="E223" s="141" t="s">
        <v>736</v>
      </c>
      <c r="F223" s="142" t="s">
        <v>867</v>
      </c>
      <c r="G223" s="142" t="s">
        <v>839</v>
      </c>
      <c r="H223" s="143" t="s">
        <v>2637</v>
      </c>
      <c r="I223" s="144">
        <v>0.1</v>
      </c>
      <c r="J223" s="145" t="s">
        <v>140</v>
      </c>
      <c r="K223" s="146">
        <v>4</v>
      </c>
      <c r="L223" s="201" t="s">
        <v>2482</v>
      </c>
      <c r="M223" s="200"/>
      <c r="N223" s="147"/>
      <c r="O223" s="148"/>
      <c r="P223">
        <v>187</v>
      </c>
      <c r="R223" t="s">
        <v>2628</v>
      </c>
      <c r="T223" t="s">
        <v>2639</v>
      </c>
    </row>
    <row r="224" spans="1:20" hidden="1">
      <c r="A224" s="138">
        <f>IF(C224="","",SUBTOTAL(103,$C$9:C224))</f>
        <v>1</v>
      </c>
      <c r="B224" s="139" t="s">
        <v>150</v>
      </c>
      <c r="C224" s="140" t="s">
        <v>1079</v>
      </c>
      <c r="D224" s="139" t="s">
        <v>970</v>
      </c>
      <c r="E224" s="141" t="s">
        <v>736</v>
      </c>
      <c r="F224" s="142" t="s">
        <v>868</v>
      </c>
      <c r="G224" s="142" t="s">
        <v>797</v>
      </c>
      <c r="H224" s="143" t="s">
        <v>2637</v>
      </c>
      <c r="I224" s="144">
        <v>1</v>
      </c>
      <c r="J224" s="145" t="s">
        <v>140</v>
      </c>
      <c r="K224" s="146">
        <v>75</v>
      </c>
      <c r="L224" s="201" t="s">
        <v>2483</v>
      </c>
      <c r="M224" s="200"/>
      <c r="N224" s="147"/>
      <c r="O224" s="148"/>
      <c r="P224">
        <v>191</v>
      </c>
      <c r="R224" t="s">
        <v>2629</v>
      </c>
      <c r="T224" t="s">
        <v>2639</v>
      </c>
    </row>
    <row r="225" spans="1:20" hidden="1">
      <c r="A225" s="138">
        <f>IF(C225="","",SUBTOTAL(103,$C$9:C225))</f>
        <v>1</v>
      </c>
      <c r="B225" s="139" t="s">
        <v>150</v>
      </c>
      <c r="C225" s="140" t="s">
        <v>1079</v>
      </c>
      <c r="D225" s="139" t="s">
        <v>974</v>
      </c>
      <c r="E225" s="141" t="s">
        <v>736</v>
      </c>
      <c r="F225" s="142" t="s">
        <v>869</v>
      </c>
      <c r="G225" s="142" t="s">
        <v>841</v>
      </c>
      <c r="H225" s="143" t="s">
        <v>2637</v>
      </c>
      <c r="I225" s="144">
        <v>0.5</v>
      </c>
      <c r="J225" s="145" t="s">
        <v>140</v>
      </c>
      <c r="K225" s="146">
        <v>25</v>
      </c>
      <c r="L225" s="201" t="s">
        <v>2484</v>
      </c>
      <c r="M225" s="200"/>
      <c r="N225" s="147"/>
      <c r="O225" s="148"/>
      <c r="P225">
        <v>192</v>
      </c>
      <c r="R225" t="s">
        <v>2629</v>
      </c>
      <c r="T225" t="s">
        <v>2639</v>
      </c>
    </row>
    <row r="226" spans="1:20" hidden="1">
      <c r="A226" s="138">
        <f>IF(C226="","",SUBTOTAL(103,$C$9:C226))</f>
        <v>1</v>
      </c>
      <c r="B226" s="139" t="s">
        <v>150</v>
      </c>
      <c r="C226" s="140" t="s">
        <v>1079</v>
      </c>
      <c r="D226" s="139" t="s">
        <v>977</v>
      </c>
      <c r="E226" s="141" t="s">
        <v>736</v>
      </c>
      <c r="F226" s="142" t="s">
        <v>871</v>
      </c>
      <c r="G226" s="142" t="s">
        <v>864</v>
      </c>
      <c r="H226" s="143" t="s">
        <v>2637</v>
      </c>
      <c r="I226" s="144">
        <v>0.5</v>
      </c>
      <c r="J226" s="145" t="s">
        <v>140</v>
      </c>
      <c r="K226" s="146">
        <v>25</v>
      </c>
      <c r="L226" s="201" t="s">
        <v>2484</v>
      </c>
      <c r="M226" s="200"/>
      <c r="N226" s="147"/>
      <c r="O226" s="148"/>
      <c r="P226">
        <v>196</v>
      </c>
      <c r="R226" t="s">
        <v>2629</v>
      </c>
      <c r="T226" t="s">
        <v>2639</v>
      </c>
    </row>
    <row r="227" spans="1:20" hidden="1">
      <c r="A227" s="138">
        <f>IF(C227="","",SUBTOTAL(103,$C$9:C227))</f>
        <v>1</v>
      </c>
      <c r="B227" s="139" t="s">
        <v>150</v>
      </c>
      <c r="C227" s="140" t="s">
        <v>1079</v>
      </c>
      <c r="D227" s="139" t="s">
        <v>973</v>
      </c>
      <c r="E227" s="141" t="s">
        <v>736</v>
      </c>
      <c r="F227" s="142" t="s">
        <v>872</v>
      </c>
      <c r="G227" s="142" t="s">
        <v>839</v>
      </c>
      <c r="H227" s="143" t="s">
        <v>2637</v>
      </c>
      <c r="I227" s="144">
        <v>0.4</v>
      </c>
      <c r="J227" s="145" t="s">
        <v>140</v>
      </c>
      <c r="K227" s="146">
        <v>10</v>
      </c>
      <c r="L227" s="201" t="s">
        <v>2482</v>
      </c>
      <c r="M227" s="200"/>
      <c r="N227" s="147"/>
      <c r="O227" s="148"/>
      <c r="P227">
        <v>197</v>
      </c>
      <c r="R227" t="s">
        <v>2628</v>
      </c>
      <c r="T227" t="s">
        <v>2639</v>
      </c>
    </row>
    <row r="228" spans="1:20" hidden="1">
      <c r="A228" s="138">
        <f>IF(C228="","",SUBTOTAL(103,$C$9:C228))</f>
        <v>1</v>
      </c>
      <c r="B228" s="139" t="s">
        <v>150</v>
      </c>
      <c r="C228" s="140" t="s">
        <v>1079</v>
      </c>
      <c r="D228" s="139" t="s">
        <v>973</v>
      </c>
      <c r="E228" s="141" t="s">
        <v>736</v>
      </c>
      <c r="F228" s="142" t="s">
        <v>872</v>
      </c>
      <c r="G228" s="142" t="s">
        <v>839</v>
      </c>
      <c r="H228" s="143" t="s">
        <v>2637</v>
      </c>
      <c r="I228" s="144">
        <v>0.5</v>
      </c>
      <c r="J228" s="145" t="s">
        <v>140</v>
      </c>
      <c r="K228" s="146">
        <v>75</v>
      </c>
      <c r="L228" s="201" t="s">
        <v>2484</v>
      </c>
      <c r="M228" s="200"/>
      <c r="N228" s="147"/>
      <c r="O228" s="148"/>
      <c r="P228">
        <v>198</v>
      </c>
      <c r="R228" t="s">
        <v>2628</v>
      </c>
      <c r="T228" t="s">
        <v>2639</v>
      </c>
    </row>
    <row r="229" spans="1:20" hidden="1">
      <c r="A229" s="138">
        <f>IF(C229="","",SUBTOTAL(103,$C$9:C229))</f>
        <v>1</v>
      </c>
      <c r="B229" s="139" t="s">
        <v>150</v>
      </c>
      <c r="C229" s="140" t="s">
        <v>1079</v>
      </c>
      <c r="D229" s="139" t="s">
        <v>976</v>
      </c>
      <c r="E229" s="141" t="s">
        <v>736</v>
      </c>
      <c r="F229" s="142" t="s">
        <v>874</v>
      </c>
      <c r="G229" s="142" t="s">
        <v>847</v>
      </c>
      <c r="H229" s="143" t="s">
        <v>2637</v>
      </c>
      <c r="I229" s="144">
        <v>0.5</v>
      </c>
      <c r="J229" s="145" t="s">
        <v>140</v>
      </c>
      <c r="K229" s="146">
        <v>25</v>
      </c>
      <c r="L229" s="201" t="s">
        <v>2484</v>
      </c>
      <c r="M229" s="200"/>
      <c r="N229" s="147"/>
      <c r="O229" s="148"/>
      <c r="P229">
        <v>202</v>
      </c>
      <c r="R229" t="s">
        <v>2629</v>
      </c>
      <c r="T229" t="s">
        <v>2639</v>
      </c>
    </row>
    <row r="230" spans="1:20" hidden="1">
      <c r="A230" s="138">
        <f>IF(C230="","",SUBTOTAL(103,$C$9:C230))</f>
        <v>1</v>
      </c>
      <c r="B230" s="139" t="s">
        <v>150</v>
      </c>
      <c r="C230" s="140" t="s">
        <v>1079</v>
      </c>
      <c r="D230" s="139" t="s">
        <v>973</v>
      </c>
      <c r="E230" s="141" t="s">
        <v>736</v>
      </c>
      <c r="F230" s="142" t="s">
        <v>875</v>
      </c>
      <c r="G230" s="142" t="s">
        <v>839</v>
      </c>
      <c r="H230" s="143" t="s">
        <v>2637</v>
      </c>
      <c r="I230" s="144">
        <v>0.1</v>
      </c>
      <c r="J230" s="145" t="s">
        <v>140</v>
      </c>
      <c r="K230" s="146">
        <v>10</v>
      </c>
      <c r="L230" s="201" t="s">
        <v>2482</v>
      </c>
      <c r="M230" s="200"/>
      <c r="N230" s="147"/>
      <c r="O230" s="148"/>
      <c r="P230">
        <v>203</v>
      </c>
      <c r="R230" t="s">
        <v>2628</v>
      </c>
      <c r="T230" t="s">
        <v>2639</v>
      </c>
    </row>
    <row r="231" spans="1:20" hidden="1">
      <c r="A231" s="138">
        <f>IF(C231="","",SUBTOTAL(103,$C$9:C231))</f>
        <v>1</v>
      </c>
      <c r="B231" s="139" t="s">
        <v>150</v>
      </c>
      <c r="C231" s="140" t="s">
        <v>1079</v>
      </c>
      <c r="D231" s="139" t="s">
        <v>973</v>
      </c>
      <c r="E231" s="141" t="s">
        <v>736</v>
      </c>
      <c r="F231" s="142" t="s">
        <v>876</v>
      </c>
      <c r="G231" s="142" t="s">
        <v>839</v>
      </c>
      <c r="H231" s="143" t="s">
        <v>2637</v>
      </c>
      <c r="I231" s="144">
        <v>0.5</v>
      </c>
      <c r="J231" s="145" t="s">
        <v>140</v>
      </c>
      <c r="K231" s="146">
        <v>75</v>
      </c>
      <c r="L231" s="201" t="s">
        <v>2484</v>
      </c>
      <c r="M231" s="200"/>
      <c r="N231" s="147"/>
      <c r="O231" s="148"/>
      <c r="P231">
        <v>204</v>
      </c>
      <c r="R231" t="s">
        <v>2629</v>
      </c>
      <c r="T231" t="s">
        <v>2639</v>
      </c>
    </row>
    <row r="232" spans="1:20" hidden="1">
      <c r="A232" s="138">
        <f>IF(C232="","",SUBTOTAL(103,$C$9:C232))</f>
        <v>1</v>
      </c>
      <c r="B232" s="139" t="s">
        <v>150</v>
      </c>
      <c r="C232" s="140" t="s">
        <v>1079</v>
      </c>
      <c r="D232" s="139" t="s">
        <v>973</v>
      </c>
      <c r="E232" s="141" t="s">
        <v>736</v>
      </c>
      <c r="F232" s="142" t="s">
        <v>878</v>
      </c>
      <c r="G232" s="142" t="s">
        <v>839</v>
      </c>
      <c r="H232" s="143" t="s">
        <v>2637</v>
      </c>
      <c r="I232" s="144">
        <v>0.1</v>
      </c>
      <c r="J232" s="145" t="s">
        <v>140</v>
      </c>
      <c r="K232" s="146">
        <v>4</v>
      </c>
      <c r="L232" s="201" t="s">
        <v>2482</v>
      </c>
      <c r="M232" s="200"/>
      <c r="N232" s="147"/>
      <c r="O232" s="148"/>
      <c r="P232">
        <v>208</v>
      </c>
      <c r="R232" t="s">
        <v>2628</v>
      </c>
      <c r="T232" t="s">
        <v>2639</v>
      </c>
    </row>
    <row r="233" spans="1:20" hidden="1">
      <c r="A233" s="138">
        <f>IF(C233="","",SUBTOTAL(103,$C$9:C233))</f>
        <v>1</v>
      </c>
      <c r="B233" s="139" t="s">
        <v>150</v>
      </c>
      <c r="C233" s="140" t="s">
        <v>1079</v>
      </c>
      <c r="D233" s="139" t="s">
        <v>973</v>
      </c>
      <c r="E233" s="141" t="s">
        <v>736</v>
      </c>
      <c r="F233" s="142" t="s">
        <v>879</v>
      </c>
      <c r="G233" s="142" t="s">
        <v>839</v>
      </c>
      <c r="H233" s="143" t="s">
        <v>2637</v>
      </c>
      <c r="I233" s="144">
        <f>0.5+I234</f>
        <v>1</v>
      </c>
      <c r="J233" s="145" t="s">
        <v>140</v>
      </c>
      <c r="K233" s="146">
        <f>75+K234</f>
        <v>141</v>
      </c>
      <c r="L233" s="201" t="s">
        <v>2483</v>
      </c>
      <c r="M233" s="200"/>
      <c r="N233" s="147"/>
      <c r="O233" s="148"/>
      <c r="P233">
        <v>209</v>
      </c>
      <c r="R233" t="s">
        <v>2628</v>
      </c>
      <c r="T233" t="s">
        <v>2639</v>
      </c>
    </row>
    <row r="234" spans="1:20" hidden="1">
      <c r="A234" s="138">
        <f>IF(C234="","",SUBTOTAL(103,$C$9:C234))</f>
        <v>1</v>
      </c>
      <c r="B234" s="139" t="s">
        <v>150</v>
      </c>
      <c r="C234" s="140" t="s">
        <v>1079</v>
      </c>
      <c r="D234" s="139" t="s">
        <v>973</v>
      </c>
      <c r="E234" s="141" t="s">
        <v>736</v>
      </c>
      <c r="F234" s="142" t="s">
        <v>879</v>
      </c>
      <c r="G234" s="142" t="s">
        <v>839</v>
      </c>
      <c r="H234" s="143" t="s">
        <v>2637</v>
      </c>
      <c r="I234" s="144">
        <v>0.5</v>
      </c>
      <c r="J234" s="145" t="s">
        <v>140</v>
      </c>
      <c r="K234" s="146">
        <v>66</v>
      </c>
      <c r="L234" s="201" t="s">
        <v>2482</v>
      </c>
      <c r="M234" s="200"/>
      <c r="N234" s="147"/>
      <c r="O234" s="148"/>
      <c r="P234">
        <v>210</v>
      </c>
      <c r="Q234" s="108" t="s">
        <v>2532</v>
      </c>
      <c r="R234" t="s">
        <v>2628</v>
      </c>
      <c r="T234" t="s">
        <v>2639</v>
      </c>
    </row>
    <row r="235" spans="1:20" hidden="1">
      <c r="A235" s="138">
        <f>IF(C235="","",SUBTOTAL(103,$C$9:C235))</f>
        <v>1</v>
      </c>
      <c r="B235" s="139" t="s">
        <v>150</v>
      </c>
      <c r="C235" s="140" t="s">
        <v>1079</v>
      </c>
      <c r="D235" s="139" t="s">
        <v>973</v>
      </c>
      <c r="E235" s="141" t="s">
        <v>736</v>
      </c>
      <c r="F235" s="142" t="s">
        <v>1068</v>
      </c>
      <c r="G235" s="142" t="s">
        <v>839</v>
      </c>
      <c r="H235" s="143" t="s">
        <v>2425</v>
      </c>
      <c r="I235" s="144">
        <v>0.5</v>
      </c>
      <c r="J235" s="145" t="s">
        <v>140</v>
      </c>
      <c r="K235" s="146">
        <v>390</v>
      </c>
      <c r="L235" s="201" t="s">
        <v>2483</v>
      </c>
      <c r="M235" s="200"/>
      <c r="N235" s="147"/>
      <c r="O235" s="148"/>
      <c r="P235">
        <v>213</v>
      </c>
      <c r="R235" t="s">
        <v>2629</v>
      </c>
      <c r="T235" t="s">
        <v>2639</v>
      </c>
    </row>
    <row r="236" spans="1:20" hidden="1">
      <c r="A236" s="138">
        <f>IF(C236="","",SUBTOTAL(103,$C$9:C236))</f>
        <v>1</v>
      </c>
      <c r="B236" s="139" t="s">
        <v>150</v>
      </c>
      <c r="C236" s="140" t="s">
        <v>1079</v>
      </c>
      <c r="D236" s="139" t="s">
        <v>973</v>
      </c>
      <c r="E236" s="141" t="s">
        <v>736</v>
      </c>
      <c r="F236" s="142" t="s">
        <v>1068</v>
      </c>
      <c r="G236" s="142" t="s">
        <v>839</v>
      </c>
      <c r="H236" s="143" t="s">
        <v>2425</v>
      </c>
      <c r="I236" s="144">
        <v>0.5</v>
      </c>
      <c r="J236" s="145" t="s">
        <v>140</v>
      </c>
      <c r="K236" s="146">
        <v>50</v>
      </c>
      <c r="L236" s="201" t="s">
        <v>2484</v>
      </c>
      <c r="M236" s="200"/>
      <c r="N236" s="147"/>
      <c r="O236" s="148"/>
      <c r="P236">
        <v>214</v>
      </c>
      <c r="R236" t="s">
        <v>2629</v>
      </c>
      <c r="T236" t="s">
        <v>2639</v>
      </c>
    </row>
    <row r="237" spans="1:20" hidden="1">
      <c r="A237" s="138">
        <f>IF(C237="","",SUBTOTAL(103,$C$9:C237))</f>
        <v>1</v>
      </c>
      <c r="B237" s="139" t="s">
        <v>150</v>
      </c>
      <c r="C237" s="140" t="s">
        <v>1079</v>
      </c>
      <c r="D237" s="139" t="s">
        <v>975</v>
      </c>
      <c r="E237" s="141" t="s">
        <v>736</v>
      </c>
      <c r="F237" s="142" t="s">
        <v>881</v>
      </c>
      <c r="G237" s="142" t="s">
        <v>845</v>
      </c>
      <c r="H237" s="143" t="s">
        <v>2637</v>
      </c>
      <c r="I237" s="144">
        <v>0.2</v>
      </c>
      <c r="J237" s="145" t="s">
        <v>140</v>
      </c>
      <c r="K237" s="146">
        <v>12</v>
      </c>
      <c r="L237" s="201" t="s">
        <v>2482</v>
      </c>
      <c r="M237" s="200"/>
      <c r="N237" s="147"/>
      <c r="O237" s="148"/>
      <c r="P237">
        <v>215</v>
      </c>
      <c r="R237" t="s">
        <v>2628</v>
      </c>
      <c r="T237" t="s">
        <v>2639</v>
      </c>
    </row>
    <row r="238" spans="1:20" hidden="1">
      <c r="A238" s="138">
        <f>IF(C238="","",SUBTOTAL(103,$C$9:C238))</f>
        <v>1</v>
      </c>
      <c r="B238" s="139" t="s">
        <v>150</v>
      </c>
      <c r="C238" s="140" t="s">
        <v>1079</v>
      </c>
      <c r="D238" s="139" t="s">
        <v>973</v>
      </c>
      <c r="E238" s="141" t="s">
        <v>736</v>
      </c>
      <c r="F238" s="142" t="s">
        <v>882</v>
      </c>
      <c r="G238" s="142" t="s">
        <v>839</v>
      </c>
      <c r="H238" s="143" t="s">
        <v>2637</v>
      </c>
      <c r="I238" s="144">
        <v>0.5</v>
      </c>
      <c r="J238" s="145" t="s">
        <v>140</v>
      </c>
      <c r="K238" s="146">
        <v>25</v>
      </c>
      <c r="L238" s="201" t="s">
        <v>2484</v>
      </c>
      <c r="M238" s="200"/>
      <c r="N238" s="147"/>
      <c r="O238" s="148"/>
      <c r="P238">
        <v>216</v>
      </c>
      <c r="R238" t="s">
        <v>2629</v>
      </c>
      <c r="T238" t="s">
        <v>2639</v>
      </c>
    </row>
    <row r="239" spans="1:20" hidden="1">
      <c r="A239" s="138">
        <f>IF(C239="","",SUBTOTAL(103,$C$9:C239))</f>
        <v>1</v>
      </c>
      <c r="B239" s="139" t="s">
        <v>150</v>
      </c>
      <c r="C239" s="140" t="s">
        <v>1079</v>
      </c>
      <c r="D239" s="139" t="s">
        <v>963</v>
      </c>
      <c r="E239" s="141" t="s">
        <v>736</v>
      </c>
      <c r="F239" s="142" t="s">
        <v>883</v>
      </c>
      <c r="G239" s="142" t="s">
        <v>752</v>
      </c>
      <c r="H239" s="143" t="s">
        <v>2637</v>
      </c>
      <c r="I239" s="144">
        <v>0.5</v>
      </c>
      <c r="J239" s="145" t="s">
        <v>140</v>
      </c>
      <c r="K239" s="146">
        <v>25</v>
      </c>
      <c r="L239" s="201" t="s">
        <v>2484</v>
      </c>
      <c r="M239" s="200"/>
      <c r="N239" s="147"/>
      <c r="O239" s="148"/>
      <c r="P239">
        <v>217</v>
      </c>
      <c r="R239" t="s">
        <v>2629</v>
      </c>
      <c r="T239" t="s">
        <v>2638</v>
      </c>
    </row>
    <row r="240" spans="1:20" hidden="1">
      <c r="A240" s="138">
        <f>IF(C240="","",SUBTOTAL(103,$C$9:C240))</f>
        <v>1</v>
      </c>
      <c r="B240" s="139" t="s">
        <v>150</v>
      </c>
      <c r="C240" s="140" t="s">
        <v>1079</v>
      </c>
      <c r="D240" s="139" t="s">
        <v>964</v>
      </c>
      <c r="E240" s="141" t="s">
        <v>736</v>
      </c>
      <c r="F240" s="142" t="s">
        <v>884</v>
      </c>
      <c r="G240" s="142" t="s">
        <v>757</v>
      </c>
      <c r="H240" s="143" t="s">
        <v>2637</v>
      </c>
      <c r="I240" s="144">
        <v>0.5</v>
      </c>
      <c r="J240" s="145" t="s">
        <v>140</v>
      </c>
      <c r="K240" s="146">
        <v>25</v>
      </c>
      <c r="L240" s="201" t="s">
        <v>2483</v>
      </c>
      <c r="M240" s="200"/>
      <c r="N240" s="147"/>
      <c r="O240" s="148"/>
      <c r="P240">
        <v>218</v>
      </c>
      <c r="R240" t="s">
        <v>2629</v>
      </c>
      <c r="T240" t="s">
        <v>2638</v>
      </c>
    </row>
    <row r="241" spans="1:20" hidden="1">
      <c r="A241" s="138">
        <f>IF(C241="","",SUBTOTAL(103,$C$9:C241))</f>
        <v>1</v>
      </c>
      <c r="B241" s="139" t="s">
        <v>150</v>
      </c>
      <c r="C241" s="140" t="s">
        <v>1079</v>
      </c>
      <c r="D241" s="139" t="s">
        <v>966</v>
      </c>
      <c r="E241" s="141" t="s">
        <v>736</v>
      </c>
      <c r="F241" s="142" t="s">
        <v>885</v>
      </c>
      <c r="G241" s="142" t="s">
        <v>776</v>
      </c>
      <c r="H241" s="143" t="s">
        <v>2637</v>
      </c>
      <c r="I241" s="144">
        <f>0.2+I242</f>
        <v>0.30000000000000004</v>
      </c>
      <c r="J241" s="145" t="s">
        <v>140</v>
      </c>
      <c r="K241" s="146">
        <f>10+K242</f>
        <v>30</v>
      </c>
      <c r="L241" s="201" t="s">
        <v>2482</v>
      </c>
      <c r="M241" s="200"/>
      <c r="N241" s="147"/>
      <c r="O241" s="148"/>
      <c r="P241">
        <v>219</v>
      </c>
      <c r="R241" t="s">
        <v>2628</v>
      </c>
      <c r="T241" t="s">
        <v>2635</v>
      </c>
    </row>
    <row r="242" spans="1:20" hidden="1">
      <c r="A242" s="138">
        <f>IF(C242="","",SUBTOTAL(103,$C$9:C242))</f>
        <v>1</v>
      </c>
      <c r="B242" s="139" t="s">
        <v>150</v>
      </c>
      <c r="C242" s="140" t="s">
        <v>1079</v>
      </c>
      <c r="D242" s="139" t="s">
        <v>966</v>
      </c>
      <c r="E242" s="141" t="s">
        <v>736</v>
      </c>
      <c r="F242" s="142" t="s">
        <v>885</v>
      </c>
      <c r="G242" s="142" t="s">
        <v>776</v>
      </c>
      <c r="H242" s="143" t="s">
        <v>2637</v>
      </c>
      <c r="I242" s="144">
        <v>0.1</v>
      </c>
      <c r="J242" s="145" t="s">
        <v>140</v>
      </c>
      <c r="K242" s="146">
        <v>20</v>
      </c>
      <c r="L242" s="201" t="s">
        <v>2483</v>
      </c>
      <c r="M242" s="200"/>
      <c r="N242" s="147"/>
      <c r="O242" s="148"/>
      <c r="P242">
        <v>220</v>
      </c>
      <c r="Q242" s="108" t="s">
        <v>2533</v>
      </c>
      <c r="R242" t="s">
        <v>2628</v>
      </c>
      <c r="T242" t="s">
        <v>2635</v>
      </c>
    </row>
    <row r="243" spans="1:20" hidden="1">
      <c r="A243" s="138">
        <f>IF(C243="","",SUBTOTAL(103,$C$9:C243))</f>
        <v>1</v>
      </c>
      <c r="B243" s="139" t="s">
        <v>150</v>
      </c>
      <c r="C243" s="140" t="s">
        <v>1079</v>
      </c>
      <c r="D243" s="139" t="s">
        <v>966</v>
      </c>
      <c r="E243" s="141" t="s">
        <v>736</v>
      </c>
      <c r="F243" s="142" t="s">
        <v>886</v>
      </c>
      <c r="G243" s="142" t="s">
        <v>776</v>
      </c>
      <c r="H243" s="143" t="s">
        <v>2637</v>
      </c>
      <c r="I243" s="144">
        <v>0.5</v>
      </c>
      <c r="J243" s="145" t="s">
        <v>140</v>
      </c>
      <c r="K243" s="146">
        <v>25</v>
      </c>
      <c r="L243" s="201" t="s">
        <v>2483</v>
      </c>
      <c r="M243" s="200"/>
      <c r="N243" s="147"/>
      <c r="O243" s="148"/>
      <c r="P243">
        <v>222</v>
      </c>
      <c r="R243" t="s">
        <v>2629</v>
      </c>
      <c r="T243" t="s">
        <v>2635</v>
      </c>
    </row>
    <row r="244" spans="1:20" hidden="1">
      <c r="A244" s="138">
        <f>IF(C244="","",SUBTOTAL(103,$C$9:C244))</f>
        <v>1</v>
      </c>
      <c r="B244" s="139" t="s">
        <v>150</v>
      </c>
      <c r="C244" s="140" t="s">
        <v>1079</v>
      </c>
      <c r="D244" s="139" t="s">
        <v>978</v>
      </c>
      <c r="E244" s="141" t="s">
        <v>736</v>
      </c>
      <c r="F244" s="142" t="s">
        <v>886</v>
      </c>
      <c r="G244" s="142" t="s">
        <v>887</v>
      </c>
      <c r="H244" s="143" t="s">
        <v>2637</v>
      </c>
      <c r="I244" s="144">
        <v>0.5</v>
      </c>
      <c r="J244" s="145" t="s">
        <v>140</v>
      </c>
      <c r="K244" s="146">
        <v>25</v>
      </c>
      <c r="L244" s="201" t="s">
        <v>2484</v>
      </c>
      <c r="M244" s="200"/>
      <c r="N244" s="147"/>
      <c r="O244" s="148"/>
      <c r="P244">
        <v>223</v>
      </c>
      <c r="R244" t="s">
        <v>2629</v>
      </c>
      <c r="T244" t="s">
        <v>2638</v>
      </c>
    </row>
    <row r="245" spans="1:20" hidden="1">
      <c r="A245" s="138">
        <f>IF(C245="","",SUBTOTAL(103,$C$9:C245))</f>
        <v>1</v>
      </c>
      <c r="B245" s="139" t="s">
        <v>150</v>
      </c>
      <c r="C245" s="140" t="s">
        <v>1079</v>
      </c>
      <c r="D245" s="139" t="s">
        <v>966</v>
      </c>
      <c r="E245" s="141" t="s">
        <v>736</v>
      </c>
      <c r="F245" s="142" t="s">
        <v>888</v>
      </c>
      <c r="G245" s="142" t="s">
        <v>776</v>
      </c>
      <c r="H245" s="143" t="s">
        <v>2637</v>
      </c>
      <c r="I245" s="144">
        <v>0.8</v>
      </c>
      <c r="J245" s="145" t="s">
        <v>140</v>
      </c>
      <c r="K245" s="146">
        <v>26</v>
      </c>
      <c r="L245" s="201" t="s">
        <v>2482</v>
      </c>
      <c r="M245" s="200"/>
      <c r="N245" s="147"/>
      <c r="O245" s="148"/>
      <c r="P245">
        <v>229</v>
      </c>
      <c r="R245" t="s">
        <v>2628</v>
      </c>
      <c r="T245" t="s">
        <v>2635</v>
      </c>
    </row>
    <row r="246" spans="1:20" hidden="1">
      <c r="A246" s="138">
        <f>IF(C246="","",SUBTOTAL(103,$C$9:C246))</f>
        <v>1</v>
      </c>
      <c r="B246" s="139" t="s">
        <v>150</v>
      </c>
      <c r="C246" s="140" t="s">
        <v>1079</v>
      </c>
      <c r="D246" s="139" t="s">
        <v>962</v>
      </c>
      <c r="E246" s="141" t="s">
        <v>736</v>
      </c>
      <c r="F246" s="142" t="s">
        <v>891</v>
      </c>
      <c r="G246" s="142" t="s">
        <v>748</v>
      </c>
      <c r="H246" s="143" t="s">
        <v>2637</v>
      </c>
      <c r="I246" s="144">
        <v>0.5</v>
      </c>
      <c r="J246" s="145" t="s">
        <v>140</v>
      </c>
      <c r="K246" s="146">
        <v>25</v>
      </c>
      <c r="L246" s="201" t="s">
        <v>2484</v>
      </c>
      <c r="M246" s="200"/>
      <c r="N246" s="147"/>
      <c r="O246" s="148"/>
      <c r="P246">
        <v>230</v>
      </c>
      <c r="R246" t="s">
        <v>2629</v>
      </c>
      <c r="T246" t="s">
        <v>2638</v>
      </c>
    </row>
    <row r="247" spans="1:20" hidden="1">
      <c r="A247" s="138">
        <f>IF(C247="","",SUBTOTAL(103,$C$9:C247))</f>
        <v>1</v>
      </c>
      <c r="B247" s="139" t="s">
        <v>150</v>
      </c>
      <c r="C247" s="140" t="s">
        <v>1079</v>
      </c>
      <c r="D247" s="139" t="s">
        <v>979</v>
      </c>
      <c r="E247" s="141" t="s">
        <v>736</v>
      </c>
      <c r="F247" s="142" t="s">
        <v>892</v>
      </c>
      <c r="G247" s="142" t="s">
        <v>795</v>
      </c>
      <c r="H247" s="143" t="s">
        <v>2637</v>
      </c>
      <c r="I247" s="144">
        <v>0.5</v>
      </c>
      <c r="J247" s="145" t="s">
        <v>140</v>
      </c>
      <c r="K247" s="146">
        <v>25</v>
      </c>
      <c r="L247" s="201" t="s">
        <v>2484</v>
      </c>
      <c r="M247" s="200"/>
      <c r="N247" s="147"/>
      <c r="O247" s="148"/>
      <c r="P247">
        <v>233</v>
      </c>
      <c r="R247" t="s">
        <v>2629</v>
      </c>
      <c r="T247" t="s">
        <v>2639</v>
      </c>
    </row>
    <row r="248" spans="1:20" hidden="1">
      <c r="A248" s="138">
        <f>IF(C248="","",SUBTOTAL(103,$C$9:C248))</f>
        <v>1</v>
      </c>
      <c r="B248" s="139" t="s">
        <v>150</v>
      </c>
      <c r="C248" s="140" t="s">
        <v>1079</v>
      </c>
      <c r="D248" s="139" t="s">
        <v>978</v>
      </c>
      <c r="E248" s="141" t="s">
        <v>736</v>
      </c>
      <c r="F248" s="142" t="s">
        <v>893</v>
      </c>
      <c r="G248" s="142" t="s">
        <v>887</v>
      </c>
      <c r="H248" s="143" t="s">
        <v>2637</v>
      </c>
      <c r="I248" s="144">
        <v>0.5</v>
      </c>
      <c r="J248" s="145" t="s">
        <v>140</v>
      </c>
      <c r="K248" s="146">
        <v>25</v>
      </c>
      <c r="L248" s="201" t="s">
        <v>2484</v>
      </c>
      <c r="M248" s="200"/>
      <c r="N248" s="147"/>
      <c r="O248" s="148"/>
      <c r="P248">
        <v>234</v>
      </c>
      <c r="R248" t="s">
        <v>2629</v>
      </c>
      <c r="T248" t="s">
        <v>2638</v>
      </c>
    </row>
    <row r="249" spans="1:20" hidden="1">
      <c r="A249" s="138">
        <f>IF(C249="","",SUBTOTAL(103,$C$9:C249))</f>
        <v>1</v>
      </c>
      <c r="B249" s="139" t="s">
        <v>150</v>
      </c>
      <c r="C249" s="140" t="s">
        <v>1079</v>
      </c>
      <c r="D249" s="139" t="s">
        <v>963</v>
      </c>
      <c r="E249" s="141" t="s">
        <v>736</v>
      </c>
      <c r="F249" s="142" t="s">
        <v>894</v>
      </c>
      <c r="G249" s="142" t="s">
        <v>752</v>
      </c>
      <c r="H249" s="143" t="s">
        <v>2637</v>
      </c>
      <c r="I249" s="144">
        <v>0.5</v>
      </c>
      <c r="J249" s="145" t="s">
        <v>140</v>
      </c>
      <c r="K249" s="146">
        <v>25</v>
      </c>
      <c r="L249" s="201" t="s">
        <v>2484</v>
      </c>
      <c r="M249" s="200"/>
      <c r="N249" s="147"/>
      <c r="O249" s="148"/>
      <c r="P249">
        <v>235</v>
      </c>
      <c r="R249" t="s">
        <v>2629</v>
      </c>
      <c r="T249" t="s">
        <v>2638</v>
      </c>
    </row>
    <row r="250" spans="1:20" hidden="1">
      <c r="A250" s="138">
        <f>IF(C250="","",SUBTOTAL(103,$C$9:C250))</f>
        <v>1</v>
      </c>
      <c r="B250" s="139" t="s">
        <v>150</v>
      </c>
      <c r="C250" s="140" t="s">
        <v>1079</v>
      </c>
      <c r="D250" s="139" t="s">
        <v>964</v>
      </c>
      <c r="E250" s="141" t="s">
        <v>736</v>
      </c>
      <c r="F250" s="142" t="s">
        <v>894</v>
      </c>
      <c r="G250" s="142" t="s">
        <v>757</v>
      </c>
      <c r="H250" s="143" t="s">
        <v>2637</v>
      </c>
      <c r="I250" s="144">
        <v>0.2</v>
      </c>
      <c r="J250" s="145" t="s">
        <v>140</v>
      </c>
      <c r="K250" s="146">
        <v>12</v>
      </c>
      <c r="L250" s="201" t="s">
        <v>2482</v>
      </c>
      <c r="M250" s="200"/>
      <c r="N250" s="147"/>
      <c r="O250" s="148"/>
      <c r="P250">
        <v>236</v>
      </c>
      <c r="R250" t="s">
        <v>2628</v>
      </c>
      <c r="T250" t="s">
        <v>2638</v>
      </c>
    </row>
    <row r="251" spans="1:20" hidden="1">
      <c r="A251" s="138">
        <f>IF(C251="","",SUBTOTAL(103,$C$9:C251))</f>
        <v>1</v>
      </c>
      <c r="B251" s="139" t="s">
        <v>150</v>
      </c>
      <c r="C251" s="140" t="s">
        <v>1079</v>
      </c>
      <c r="D251" s="139" t="s">
        <v>964</v>
      </c>
      <c r="E251" s="141" t="s">
        <v>736</v>
      </c>
      <c r="F251" s="142" t="s">
        <v>894</v>
      </c>
      <c r="G251" s="142" t="s">
        <v>757</v>
      </c>
      <c r="H251" s="143" t="s">
        <v>2637</v>
      </c>
      <c r="I251" s="144">
        <v>0.5</v>
      </c>
      <c r="J251" s="145" t="s">
        <v>140</v>
      </c>
      <c r="K251" s="146">
        <v>25</v>
      </c>
      <c r="L251" s="201" t="s">
        <v>2484</v>
      </c>
      <c r="M251" s="200"/>
      <c r="N251" s="147"/>
      <c r="O251" s="148"/>
      <c r="P251">
        <v>237</v>
      </c>
      <c r="R251" t="s">
        <v>2628</v>
      </c>
      <c r="T251" t="s">
        <v>2638</v>
      </c>
    </row>
    <row r="252" spans="1:20" hidden="1">
      <c r="A252" s="138">
        <f>IF(C252="","",SUBTOTAL(103,$C$9:C252))</f>
        <v>1</v>
      </c>
      <c r="B252" s="139" t="s">
        <v>150</v>
      </c>
      <c r="C252" s="140" t="s">
        <v>1079</v>
      </c>
      <c r="D252" s="139" t="s">
        <v>963</v>
      </c>
      <c r="E252" s="141" t="s">
        <v>736</v>
      </c>
      <c r="F252" s="142" t="s">
        <v>895</v>
      </c>
      <c r="G252" s="142" t="s">
        <v>752</v>
      </c>
      <c r="H252" s="143" t="s">
        <v>2637</v>
      </c>
      <c r="I252" s="144">
        <v>0.5</v>
      </c>
      <c r="J252" s="145" t="s">
        <v>140</v>
      </c>
      <c r="K252" s="146">
        <v>25</v>
      </c>
      <c r="L252" s="201" t="s">
        <v>2483</v>
      </c>
      <c r="M252" s="200"/>
      <c r="N252" s="147"/>
      <c r="O252" s="148"/>
      <c r="P252">
        <v>238</v>
      </c>
      <c r="R252" t="s">
        <v>2629</v>
      </c>
      <c r="T252" t="s">
        <v>2638</v>
      </c>
    </row>
    <row r="253" spans="1:20" hidden="1">
      <c r="A253" s="138">
        <f>IF(C253="","",SUBTOTAL(103,$C$9:C253))</f>
        <v>1</v>
      </c>
      <c r="B253" s="139" t="s">
        <v>150</v>
      </c>
      <c r="C253" s="140" t="s">
        <v>1079</v>
      </c>
      <c r="D253" s="139" t="s">
        <v>964</v>
      </c>
      <c r="E253" s="141" t="s">
        <v>736</v>
      </c>
      <c r="F253" s="142" t="s">
        <v>897</v>
      </c>
      <c r="G253" s="142" t="s">
        <v>757</v>
      </c>
      <c r="H253" s="143" t="s">
        <v>2637</v>
      </c>
      <c r="I253" s="144">
        <v>0.5</v>
      </c>
      <c r="J253" s="145" t="s">
        <v>140</v>
      </c>
      <c r="K253" s="146">
        <v>25</v>
      </c>
      <c r="L253" s="201" t="s">
        <v>2484</v>
      </c>
      <c r="M253" s="200"/>
      <c r="N253" s="147"/>
      <c r="O253" s="148"/>
      <c r="P253">
        <v>242</v>
      </c>
      <c r="R253" t="s">
        <v>2629</v>
      </c>
      <c r="T253" t="s">
        <v>2638</v>
      </c>
    </row>
    <row r="254" spans="1:20" hidden="1">
      <c r="A254" s="138">
        <f>IF(C254="","",SUBTOTAL(103,$C$9:C254))</f>
        <v>1</v>
      </c>
      <c r="B254" s="139" t="s">
        <v>150</v>
      </c>
      <c r="C254" s="140" t="s">
        <v>1079</v>
      </c>
      <c r="D254" s="139" t="s">
        <v>978</v>
      </c>
      <c r="E254" s="141" t="s">
        <v>736</v>
      </c>
      <c r="F254" s="142" t="s">
        <v>898</v>
      </c>
      <c r="G254" s="142" t="s">
        <v>887</v>
      </c>
      <c r="H254" s="143" t="s">
        <v>2637</v>
      </c>
      <c r="I254" s="144">
        <v>0.2</v>
      </c>
      <c r="J254" s="145" t="s">
        <v>140</v>
      </c>
      <c r="K254" s="146">
        <v>6</v>
      </c>
      <c r="L254" s="201" t="s">
        <v>2482</v>
      </c>
      <c r="M254" s="200"/>
      <c r="N254" s="147"/>
      <c r="O254" s="148"/>
      <c r="P254">
        <v>243</v>
      </c>
      <c r="R254" t="s">
        <v>2628</v>
      </c>
      <c r="T254" t="s">
        <v>2638</v>
      </c>
    </row>
    <row r="255" spans="1:20" hidden="1">
      <c r="A255" s="138">
        <f>IF(C255="","",SUBTOTAL(103,$C$9:C255))</f>
        <v>1</v>
      </c>
      <c r="B255" s="139" t="s">
        <v>150</v>
      </c>
      <c r="C255" s="140" t="s">
        <v>1079</v>
      </c>
      <c r="D255" s="139" t="s">
        <v>978</v>
      </c>
      <c r="E255" s="141" t="s">
        <v>736</v>
      </c>
      <c r="F255" s="142" t="s">
        <v>898</v>
      </c>
      <c r="G255" s="142" t="s">
        <v>887</v>
      </c>
      <c r="H255" s="143" t="s">
        <v>2637</v>
      </c>
      <c r="I255" s="144">
        <v>0.5</v>
      </c>
      <c r="J255" s="145" t="s">
        <v>140</v>
      </c>
      <c r="K255" s="146">
        <v>25</v>
      </c>
      <c r="L255" s="201" t="s">
        <v>2484</v>
      </c>
      <c r="M255" s="200"/>
      <c r="N255" s="147"/>
      <c r="O255" s="148"/>
      <c r="P255">
        <v>244</v>
      </c>
      <c r="R255" t="s">
        <v>2628</v>
      </c>
      <c r="T255" t="s">
        <v>2638</v>
      </c>
    </row>
    <row r="256" spans="1:20" hidden="1">
      <c r="A256" s="138">
        <f>IF(C256="","",SUBTOTAL(103,$C$9:C256))</f>
        <v>1</v>
      </c>
      <c r="B256" s="139" t="s">
        <v>150</v>
      </c>
      <c r="C256" s="140" t="s">
        <v>1079</v>
      </c>
      <c r="D256" s="139" t="s">
        <v>963</v>
      </c>
      <c r="E256" s="141" t="s">
        <v>736</v>
      </c>
      <c r="F256" s="142" t="s">
        <v>899</v>
      </c>
      <c r="G256" s="142" t="s">
        <v>752</v>
      </c>
      <c r="H256" s="143" t="s">
        <v>2637</v>
      </c>
      <c r="I256" s="144">
        <f>0.1+I257</f>
        <v>0.6</v>
      </c>
      <c r="J256" s="145" t="s">
        <v>140</v>
      </c>
      <c r="K256" s="146">
        <f>38+K257</f>
        <v>63</v>
      </c>
      <c r="L256" s="201" t="s">
        <v>2482</v>
      </c>
      <c r="M256" s="200"/>
      <c r="N256" s="147"/>
      <c r="O256" s="148"/>
      <c r="P256">
        <v>245</v>
      </c>
      <c r="R256" t="s">
        <v>2628</v>
      </c>
      <c r="T256" t="s">
        <v>2638</v>
      </c>
    </row>
    <row r="257" spans="1:20" hidden="1">
      <c r="A257" s="138">
        <f>IF(C257="","",SUBTOTAL(103,$C$9:C257))</f>
        <v>1</v>
      </c>
      <c r="B257" s="139" t="s">
        <v>150</v>
      </c>
      <c r="C257" s="140" t="s">
        <v>1079</v>
      </c>
      <c r="D257" s="139" t="s">
        <v>963</v>
      </c>
      <c r="E257" s="141" t="s">
        <v>736</v>
      </c>
      <c r="F257" s="142" t="s">
        <v>899</v>
      </c>
      <c r="G257" s="142" t="s">
        <v>752</v>
      </c>
      <c r="H257" s="143" t="s">
        <v>2637</v>
      </c>
      <c r="I257" s="144">
        <v>0.5</v>
      </c>
      <c r="J257" s="145" t="s">
        <v>140</v>
      </c>
      <c r="K257" s="146">
        <v>25</v>
      </c>
      <c r="L257" s="201" t="s">
        <v>2483</v>
      </c>
      <c r="M257" s="200"/>
      <c r="N257" s="147"/>
      <c r="O257" s="148"/>
      <c r="P257">
        <v>246</v>
      </c>
      <c r="Q257" s="108" t="s">
        <v>2534</v>
      </c>
      <c r="R257" t="s">
        <v>2628</v>
      </c>
      <c r="T257" t="s">
        <v>2638</v>
      </c>
    </row>
    <row r="258" spans="1:20" hidden="1">
      <c r="A258" s="138">
        <f>IF(C258="","",SUBTOTAL(103,$C$9:C258))</f>
        <v>1</v>
      </c>
      <c r="B258" s="139" t="s">
        <v>150</v>
      </c>
      <c r="C258" s="140" t="s">
        <v>1079</v>
      </c>
      <c r="D258" s="139" t="s">
        <v>963</v>
      </c>
      <c r="E258" s="141" t="s">
        <v>736</v>
      </c>
      <c r="F258" s="142" t="s">
        <v>900</v>
      </c>
      <c r="G258" s="142" t="s">
        <v>752</v>
      </c>
      <c r="H258" s="143" t="s">
        <v>2637</v>
      </c>
      <c r="I258" s="144">
        <v>0.5</v>
      </c>
      <c r="J258" s="145" t="s">
        <v>140</v>
      </c>
      <c r="K258" s="146">
        <v>25</v>
      </c>
      <c r="L258" s="201" t="s">
        <v>2483</v>
      </c>
      <c r="M258" s="200"/>
      <c r="N258" s="147"/>
      <c r="O258" s="148"/>
      <c r="P258">
        <v>247</v>
      </c>
      <c r="R258" t="s">
        <v>2629</v>
      </c>
      <c r="T258" t="s">
        <v>2638</v>
      </c>
    </row>
    <row r="259" spans="1:20" hidden="1">
      <c r="A259" s="138">
        <f>IF(C259="","",SUBTOTAL(103,$C$9:C259))</f>
        <v>1</v>
      </c>
      <c r="B259" s="139" t="s">
        <v>150</v>
      </c>
      <c r="C259" s="140" t="s">
        <v>1079</v>
      </c>
      <c r="D259" s="139" t="s">
        <v>963</v>
      </c>
      <c r="E259" s="141" t="s">
        <v>736</v>
      </c>
      <c r="F259" s="142" t="s">
        <v>901</v>
      </c>
      <c r="G259" s="142" t="s">
        <v>752</v>
      </c>
      <c r="H259" s="143" t="s">
        <v>2637</v>
      </c>
      <c r="I259" s="144">
        <v>0.5</v>
      </c>
      <c r="J259" s="145" t="s">
        <v>140</v>
      </c>
      <c r="K259" s="146">
        <v>25</v>
      </c>
      <c r="L259" s="201" t="s">
        <v>2483</v>
      </c>
      <c r="M259" s="200"/>
      <c r="N259" s="147"/>
      <c r="O259" s="148"/>
      <c r="P259">
        <v>248</v>
      </c>
      <c r="R259" t="s">
        <v>2629</v>
      </c>
      <c r="T259" t="s">
        <v>2638</v>
      </c>
    </row>
    <row r="260" spans="1:20" hidden="1">
      <c r="A260" s="138">
        <f>IF(C260="","",SUBTOTAL(103,$C$9:C260))</f>
        <v>1</v>
      </c>
      <c r="B260" s="139" t="s">
        <v>150</v>
      </c>
      <c r="C260" s="140" t="s">
        <v>1079</v>
      </c>
      <c r="D260" s="139" t="s">
        <v>963</v>
      </c>
      <c r="E260" s="141" t="s">
        <v>736</v>
      </c>
      <c r="F260" s="142" t="s">
        <v>902</v>
      </c>
      <c r="G260" s="142" t="s">
        <v>752</v>
      </c>
      <c r="H260" s="143" t="s">
        <v>2637</v>
      </c>
      <c r="I260" s="144">
        <f>0.3+I261</f>
        <v>0.8</v>
      </c>
      <c r="J260" s="145" t="s">
        <v>140</v>
      </c>
      <c r="K260" s="146">
        <f>10+K261</f>
        <v>35</v>
      </c>
      <c r="L260" s="201" t="s">
        <v>2482</v>
      </c>
      <c r="M260" s="200"/>
      <c r="N260" s="147"/>
      <c r="O260" s="148"/>
      <c r="P260">
        <v>249</v>
      </c>
      <c r="R260" t="s">
        <v>2628</v>
      </c>
      <c r="T260" t="s">
        <v>2638</v>
      </c>
    </row>
    <row r="261" spans="1:20" hidden="1">
      <c r="A261" s="138">
        <f>IF(C261="","",SUBTOTAL(103,$C$9:C261))</f>
        <v>1</v>
      </c>
      <c r="B261" s="139" t="s">
        <v>150</v>
      </c>
      <c r="C261" s="140" t="s">
        <v>1079</v>
      </c>
      <c r="D261" s="139" t="s">
        <v>963</v>
      </c>
      <c r="E261" s="141" t="s">
        <v>736</v>
      </c>
      <c r="F261" s="142" t="s">
        <v>902</v>
      </c>
      <c r="G261" s="142" t="s">
        <v>752</v>
      </c>
      <c r="H261" s="143" t="s">
        <v>2637</v>
      </c>
      <c r="I261" s="144">
        <v>0.5</v>
      </c>
      <c r="J261" s="145" t="s">
        <v>140</v>
      </c>
      <c r="K261" s="146">
        <v>25</v>
      </c>
      <c r="L261" s="201" t="s">
        <v>2483</v>
      </c>
      <c r="M261" s="200"/>
      <c r="N261" s="147"/>
      <c r="O261" s="148"/>
      <c r="P261">
        <v>250</v>
      </c>
      <c r="Q261" s="108" t="s">
        <v>2535</v>
      </c>
      <c r="R261" t="s">
        <v>2628</v>
      </c>
      <c r="T261" t="s">
        <v>2638</v>
      </c>
    </row>
    <row r="262" spans="1:20" hidden="1">
      <c r="A262" s="138">
        <f>IF(C262="","",SUBTOTAL(103,$C$9:C262))</f>
        <v>1</v>
      </c>
      <c r="B262" s="139" t="s">
        <v>150</v>
      </c>
      <c r="C262" s="140" t="s">
        <v>1079</v>
      </c>
      <c r="D262" s="139" t="s">
        <v>963</v>
      </c>
      <c r="E262" s="141" t="s">
        <v>736</v>
      </c>
      <c r="F262" s="142" t="s">
        <v>903</v>
      </c>
      <c r="G262" s="142" t="s">
        <v>752</v>
      </c>
      <c r="H262" s="143" t="s">
        <v>2637</v>
      </c>
      <c r="I262" s="144">
        <f>1.2+I263</f>
        <v>1.7</v>
      </c>
      <c r="J262" s="145" t="s">
        <v>140</v>
      </c>
      <c r="K262" s="146">
        <f>26+K263</f>
        <v>51</v>
      </c>
      <c r="L262" s="201" t="s">
        <v>2482</v>
      </c>
      <c r="M262" s="200"/>
      <c r="N262" s="147"/>
      <c r="O262" s="148"/>
      <c r="P262">
        <v>251</v>
      </c>
      <c r="R262" t="s">
        <v>2628</v>
      </c>
      <c r="T262" t="s">
        <v>2638</v>
      </c>
    </row>
    <row r="263" spans="1:20" hidden="1">
      <c r="A263" s="138">
        <f>IF(C263="","",SUBTOTAL(103,$C$9:C263))</f>
        <v>1</v>
      </c>
      <c r="B263" s="139" t="s">
        <v>150</v>
      </c>
      <c r="C263" s="140" t="s">
        <v>1079</v>
      </c>
      <c r="D263" s="139" t="s">
        <v>963</v>
      </c>
      <c r="E263" s="141" t="s">
        <v>736</v>
      </c>
      <c r="F263" s="142" t="s">
        <v>903</v>
      </c>
      <c r="G263" s="142" t="s">
        <v>752</v>
      </c>
      <c r="H263" s="143" t="s">
        <v>2637</v>
      </c>
      <c r="I263" s="144">
        <v>0.5</v>
      </c>
      <c r="J263" s="145" t="s">
        <v>140</v>
      </c>
      <c r="K263" s="146">
        <v>25</v>
      </c>
      <c r="L263" s="201" t="s">
        <v>2483</v>
      </c>
      <c r="M263" s="200"/>
      <c r="N263" s="147"/>
      <c r="O263" s="148"/>
      <c r="P263">
        <v>252</v>
      </c>
      <c r="Q263" s="108" t="s">
        <v>2536</v>
      </c>
      <c r="R263" t="s">
        <v>2628</v>
      </c>
      <c r="T263" t="s">
        <v>2638</v>
      </c>
    </row>
    <row r="264" spans="1:20" hidden="1">
      <c r="A264" s="138">
        <f>IF(C264="","",SUBTOTAL(103,$C$9:C264))</f>
        <v>1</v>
      </c>
      <c r="B264" s="139" t="s">
        <v>150</v>
      </c>
      <c r="C264" s="140" t="s">
        <v>1079</v>
      </c>
      <c r="D264" s="139" t="s">
        <v>978</v>
      </c>
      <c r="E264" s="141" t="s">
        <v>736</v>
      </c>
      <c r="F264" s="142" t="s">
        <v>904</v>
      </c>
      <c r="G264" s="142" t="s">
        <v>887</v>
      </c>
      <c r="H264" s="143" t="s">
        <v>2637</v>
      </c>
      <c r="I264" s="144">
        <v>0.4</v>
      </c>
      <c r="J264" s="145" t="s">
        <v>140</v>
      </c>
      <c r="K264" s="146">
        <v>26</v>
      </c>
      <c r="L264" s="201" t="s">
        <v>2482</v>
      </c>
      <c r="M264" s="200"/>
      <c r="N264" s="147"/>
      <c r="O264" s="148"/>
      <c r="P264">
        <v>253</v>
      </c>
      <c r="R264" t="s">
        <v>2628</v>
      </c>
      <c r="T264" t="s">
        <v>2638</v>
      </c>
    </row>
    <row r="265" spans="1:20" hidden="1">
      <c r="A265" s="138">
        <f>IF(C265="","",SUBTOTAL(103,$C$9:C265))</f>
        <v>1</v>
      </c>
      <c r="B265" s="139" t="s">
        <v>150</v>
      </c>
      <c r="C265" s="140" t="s">
        <v>1079</v>
      </c>
      <c r="D265" s="139" t="s">
        <v>978</v>
      </c>
      <c r="E265" s="141" t="s">
        <v>736</v>
      </c>
      <c r="F265" s="142" t="s">
        <v>904</v>
      </c>
      <c r="G265" s="142" t="s">
        <v>887</v>
      </c>
      <c r="H265" s="143" t="s">
        <v>2637</v>
      </c>
      <c r="I265" s="144">
        <v>0.5</v>
      </c>
      <c r="J265" s="145" t="s">
        <v>140</v>
      </c>
      <c r="K265" s="146">
        <v>25</v>
      </c>
      <c r="L265" s="201" t="s">
        <v>2484</v>
      </c>
      <c r="M265" s="200"/>
      <c r="N265" s="147"/>
      <c r="O265" s="148"/>
      <c r="P265">
        <v>254</v>
      </c>
      <c r="R265" t="s">
        <v>2628</v>
      </c>
      <c r="T265" t="s">
        <v>2638</v>
      </c>
    </row>
    <row r="266" spans="1:20" hidden="1">
      <c r="A266" s="138">
        <f>IF(C266="","",SUBTOTAL(103,$C$9:C266))</f>
        <v>1</v>
      </c>
      <c r="B266" s="139" t="s">
        <v>150</v>
      </c>
      <c r="C266" s="140" t="s">
        <v>1079</v>
      </c>
      <c r="D266" s="139" t="s">
        <v>963</v>
      </c>
      <c r="E266" s="141" t="s">
        <v>736</v>
      </c>
      <c r="F266" s="142" t="s">
        <v>905</v>
      </c>
      <c r="G266" s="142" t="s">
        <v>752</v>
      </c>
      <c r="H266" s="143" t="s">
        <v>2637</v>
      </c>
      <c r="I266" s="144">
        <v>0.5</v>
      </c>
      <c r="J266" s="145" t="s">
        <v>140</v>
      </c>
      <c r="K266" s="146">
        <v>25</v>
      </c>
      <c r="L266" s="201" t="s">
        <v>2483</v>
      </c>
      <c r="M266" s="200"/>
      <c r="N266" s="147"/>
      <c r="O266" s="148"/>
      <c r="P266">
        <v>255</v>
      </c>
      <c r="R266" t="s">
        <v>2629</v>
      </c>
      <c r="T266" t="s">
        <v>2638</v>
      </c>
    </row>
    <row r="267" spans="1:20" hidden="1">
      <c r="A267" s="138">
        <f>IF(C267="","",SUBTOTAL(103,$C$9:C267))</f>
        <v>1</v>
      </c>
      <c r="B267" s="139" t="s">
        <v>150</v>
      </c>
      <c r="C267" s="140" t="s">
        <v>1079</v>
      </c>
      <c r="D267" s="139" t="s">
        <v>964</v>
      </c>
      <c r="E267" s="141" t="s">
        <v>736</v>
      </c>
      <c r="F267" s="142" t="s">
        <v>906</v>
      </c>
      <c r="G267" s="142" t="s">
        <v>757</v>
      </c>
      <c r="H267" s="143" t="s">
        <v>2637</v>
      </c>
      <c r="I267" s="144">
        <v>0.5</v>
      </c>
      <c r="J267" s="145" t="s">
        <v>140</v>
      </c>
      <c r="K267" s="146">
        <v>25</v>
      </c>
      <c r="L267" s="201" t="s">
        <v>2484</v>
      </c>
      <c r="M267" s="200"/>
      <c r="N267" s="147"/>
      <c r="O267" s="148"/>
      <c r="P267">
        <v>256</v>
      </c>
      <c r="R267" t="s">
        <v>2629</v>
      </c>
      <c r="T267" t="s">
        <v>2638</v>
      </c>
    </row>
    <row r="268" spans="1:20" hidden="1">
      <c r="A268" s="138">
        <f>IF(C268="","",SUBTOTAL(103,$C$9:C268))</f>
        <v>1</v>
      </c>
      <c r="B268" s="139" t="s">
        <v>150</v>
      </c>
      <c r="C268" s="140" t="s">
        <v>1079</v>
      </c>
      <c r="D268" s="139" t="s">
        <v>978</v>
      </c>
      <c r="E268" s="141" t="s">
        <v>736</v>
      </c>
      <c r="F268" s="142" t="s">
        <v>907</v>
      </c>
      <c r="G268" s="142" t="s">
        <v>887</v>
      </c>
      <c r="H268" s="143" t="s">
        <v>2637</v>
      </c>
      <c r="I268" s="144">
        <v>0.5</v>
      </c>
      <c r="J268" s="145" t="s">
        <v>140</v>
      </c>
      <c r="K268" s="146">
        <v>25</v>
      </c>
      <c r="L268" s="201" t="s">
        <v>2484</v>
      </c>
      <c r="M268" s="200"/>
      <c r="N268" s="147"/>
      <c r="O268" s="148"/>
      <c r="P268">
        <v>257</v>
      </c>
      <c r="R268" t="s">
        <v>2629</v>
      </c>
      <c r="T268" t="s">
        <v>2638</v>
      </c>
    </row>
    <row r="269" spans="1:20" hidden="1">
      <c r="A269" s="138">
        <f>IF(C269="","",SUBTOTAL(103,$C$9:C269))</f>
        <v>1</v>
      </c>
      <c r="B269" s="139" t="s">
        <v>150</v>
      </c>
      <c r="C269" s="140" t="s">
        <v>1079</v>
      </c>
      <c r="D269" s="139" t="s">
        <v>963</v>
      </c>
      <c r="E269" s="141" t="s">
        <v>736</v>
      </c>
      <c r="F269" s="142" t="s">
        <v>908</v>
      </c>
      <c r="G269" s="142" t="s">
        <v>752</v>
      </c>
      <c r="H269" s="143" t="s">
        <v>2637</v>
      </c>
      <c r="I269" s="144">
        <v>1</v>
      </c>
      <c r="J269" s="145" t="s">
        <v>140</v>
      </c>
      <c r="K269" s="146">
        <v>18</v>
      </c>
      <c r="L269" s="201" t="s">
        <v>2482</v>
      </c>
      <c r="M269" s="200"/>
      <c r="N269" s="147"/>
      <c r="O269" s="148"/>
      <c r="P269">
        <v>258</v>
      </c>
      <c r="R269" t="s">
        <v>2628</v>
      </c>
      <c r="T269" t="s">
        <v>2638</v>
      </c>
    </row>
    <row r="270" spans="1:20" hidden="1">
      <c r="A270" s="138">
        <f>IF(C270="","",SUBTOTAL(103,$C$9:C270))</f>
        <v>1</v>
      </c>
      <c r="B270" s="139" t="s">
        <v>150</v>
      </c>
      <c r="C270" s="140" t="s">
        <v>1079</v>
      </c>
      <c r="D270" s="139" t="s">
        <v>964</v>
      </c>
      <c r="E270" s="141" t="s">
        <v>736</v>
      </c>
      <c r="F270" s="142" t="s">
        <v>909</v>
      </c>
      <c r="G270" s="142" t="s">
        <v>757</v>
      </c>
      <c r="H270" s="143" t="s">
        <v>2637</v>
      </c>
      <c r="I270" s="144">
        <v>0.5</v>
      </c>
      <c r="J270" s="145" t="s">
        <v>140</v>
      </c>
      <c r="K270" s="146">
        <v>25</v>
      </c>
      <c r="L270" s="201" t="s">
        <v>2484</v>
      </c>
      <c r="M270" s="200"/>
      <c r="N270" s="147"/>
      <c r="O270" s="148"/>
      <c r="P270">
        <v>259</v>
      </c>
      <c r="R270" t="s">
        <v>2629</v>
      </c>
      <c r="T270" t="s">
        <v>2638</v>
      </c>
    </row>
    <row r="271" spans="1:20" hidden="1">
      <c r="A271" s="138">
        <f>IF(C271="","",SUBTOTAL(103,$C$9:C271))</f>
        <v>1</v>
      </c>
      <c r="B271" s="139" t="s">
        <v>150</v>
      </c>
      <c r="C271" s="140" t="s">
        <v>1079</v>
      </c>
      <c r="D271" s="139" t="s">
        <v>963</v>
      </c>
      <c r="E271" s="141" t="s">
        <v>736</v>
      </c>
      <c r="F271" s="142" t="s">
        <v>910</v>
      </c>
      <c r="G271" s="142" t="s">
        <v>752</v>
      </c>
      <c r="H271" s="143" t="s">
        <v>2637</v>
      </c>
      <c r="I271" s="144">
        <v>0.5</v>
      </c>
      <c r="J271" s="145" t="s">
        <v>140</v>
      </c>
      <c r="K271" s="146">
        <v>25</v>
      </c>
      <c r="L271" s="201" t="s">
        <v>2484</v>
      </c>
      <c r="M271" s="200"/>
      <c r="N271" s="147"/>
      <c r="O271" s="148"/>
      <c r="P271">
        <v>260</v>
      </c>
      <c r="R271" t="s">
        <v>2629</v>
      </c>
      <c r="T271" t="s">
        <v>2638</v>
      </c>
    </row>
    <row r="272" spans="1:20" hidden="1">
      <c r="A272" s="138">
        <f>IF(C272="","",SUBTOTAL(103,$C$9:C272))</f>
        <v>1</v>
      </c>
      <c r="B272" s="139" t="s">
        <v>150</v>
      </c>
      <c r="C272" s="140" t="s">
        <v>1079</v>
      </c>
      <c r="D272" s="139" t="s">
        <v>978</v>
      </c>
      <c r="E272" s="141" t="s">
        <v>736</v>
      </c>
      <c r="F272" s="142" t="s">
        <v>911</v>
      </c>
      <c r="G272" s="142" t="s">
        <v>887</v>
      </c>
      <c r="H272" s="143" t="s">
        <v>2637</v>
      </c>
      <c r="I272" s="144">
        <v>0.5</v>
      </c>
      <c r="J272" s="145" t="s">
        <v>140</v>
      </c>
      <c r="K272" s="146">
        <v>25</v>
      </c>
      <c r="L272" s="201" t="s">
        <v>2484</v>
      </c>
      <c r="M272" s="200"/>
      <c r="N272" s="147"/>
      <c r="O272" s="148"/>
      <c r="P272">
        <v>261</v>
      </c>
      <c r="R272" t="s">
        <v>2629</v>
      </c>
      <c r="T272" t="s">
        <v>2638</v>
      </c>
    </row>
    <row r="273" spans="1:20" hidden="1">
      <c r="A273" s="138">
        <f>IF(C273="","",SUBTOTAL(103,$C$9:C273))</f>
        <v>1</v>
      </c>
      <c r="B273" s="139" t="s">
        <v>150</v>
      </c>
      <c r="C273" s="140" t="s">
        <v>1079</v>
      </c>
      <c r="D273" s="139" t="s">
        <v>963</v>
      </c>
      <c r="E273" s="141" t="s">
        <v>736</v>
      </c>
      <c r="F273" s="142" t="s">
        <v>912</v>
      </c>
      <c r="G273" s="142" t="s">
        <v>752</v>
      </c>
      <c r="H273" s="143" t="s">
        <v>2637</v>
      </c>
      <c r="I273" s="144">
        <f>1.9+I274</f>
        <v>2.4</v>
      </c>
      <c r="J273" s="145" t="s">
        <v>140</v>
      </c>
      <c r="K273" s="146">
        <f>34+K274</f>
        <v>59</v>
      </c>
      <c r="L273" s="201" t="s">
        <v>2482</v>
      </c>
      <c r="M273" s="200"/>
      <c r="N273" s="147"/>
      <c r="O273" s="148"/>
      <c r="P273">
        <v>262</v>
      </c>
      <c r="R273" t="s">
        <v>2628</v>
      </c>
      <c r="T273" t="s">
        <v>2638</v>
      </c>
    </row>
    <row r="274" spans="1:20" hidden="1">
      <c r="A274" s="138">
        <f>IF(C274="","",SUBTOTAL(103,$C$9:C274))</f>
        <v>1</v>
      </c>
      <c r="B274" s="139" t="s">
        <v>150</v>
      </c>
      <c r="C274" s="140" t="s">
        <v>1079</v>
      </c>
      <c r="D274" s="139" t="s">
        <v>963</v>
      </c>
      <c r="E274" s="141" t="s">
        <v>736</v>
      </c>
      <c r="F274" s="142" t="s">
        <v>912</v>
      </c>
      <c r="G274" s="142" t="s">
        <v>752</v>
      </c>
      <c r="H274" s="143" t="s">
        <v>2637</v>
      </c>
      <c r="I274" s="144">
        <v>0.5</v>
      </c>
      <c r="J274" s="145" t="s">
        <v>140</v>
      </c>
      <c r="K274" s="146">
        <v>25</v>
      </c>
      <c r="L274" s="201" t="s">
        <v>2483</v>
      </c>
      <c r="M274" s="200"/>
      <c r="N274" s="147"/>
      <c r="O274" s="148"/>
      <c r="P274">
        <v>263</v>
      </c>
      <c r="Q274" s="108" t="s">
        <v>2537</v>
      </c>
      <c r="R274" t="s">
        <v>2628</v>
      </c>
      <c r="T274" t="s">
        <v>2638</v>
      </c>
    </row>
    <row r="275" spans="1:20" hidden="1">
      <c r="A275" s="138">
        <f>IF(C275="","",SUBTOTAL(103,$C$9:C275))</f>
        <v>1</v>
      </c>
      <c r="B275" s="139" t="s">
        <v>150</v>
      </c>
      <c r="C275" s="140" t="s">
        <v>1079</v>
      </c>
      <c r="D275" s="139" t="s">
        <v>963</v>
      </c>
      <c r="E275" s="141" t="s">
        <v>736</v>
      </c>
      <c r="F275" s="142" t="s">
        <v>913</v>
      </c>
      <c r="G275" s="142" t="s">
        <v>752</v>
      </c>
      <c r="H275" s="143" t="s">
        <v>2637</v>
      </c>
      <c r="I275" s="144">
        <v>0.5</v>
      </c>
      <c r="J275" s="145" t="s">
        <v>140</v>
      </c>
      <c r="K275" s="146">
        <v>10</v>
      </c>
      <c r="L275" s="201" t="s">
        <v>2482</v>
      </c>
      <c r="M275" s="200"/>
      <c r="N275" s="147"/>
      <c r="O275" s="148"/>
      <c r="P275">
        <v>264</v>
      </c>
      <c r="R275" t="s">
        <v>2628</v>
      </c>
      <c r="T275" t="s">
        <v>2638</v>
      </c>
    </row>
    <row r="276" spans="1:20" hidden="1">
      <c r="A276" s="138">
        <f>IF(C276="","",SUBTOTAL(103,$C$9:C276))</f>
        <v>1</v>
      </c>
      <c r="B276" s="139" t="s">
        <v>150</v>
      </c>
      <c r="C276" s="140" t="s">
        <v>1079</v>
      </c>
      <c r="D276" s="139" t="s">
        <v>964</v>
      </c>
      <c r="E276" s="141" t="s">
        <v>736</v>
      </c>
      <c r="F276" s="142" t="s">
        <v>914</v>
      </c>
      <c r="G276" s="142" t="s">
        <v>757</v>
      </c>
      <c r="H276" s="143" t="s">
        <v>2637</v>
      </c>
      <c r="I276" s="144">
        <v>0.5</v>
      </c>
      <c r="J276" s="145" t="s">
        <v>140</v>
      </c>
      <c r="K276" s="146">
        <v>25</v>
      </c>
      <c r="L276" s="201" t="s">
        <v>2484</v>
      </c>
      <c r="M276" s="200"/>
      <c r="N276" s="147"/>
      <c r="O276" s="148"/>
      <c r="P276">
        <v>265</v>
      </c>
      <c r="R276" t="s">
        <v>2629</v>
      </c>
      <c r="T276" t="s">
        <v>2638</v>
      </c>
    </row>
    <row r="277" spans="1:20" hidden="1">
      <c r="A277" s="138">
        <f>IF(C277="","",SUBTOTAL(103,$C$9:C277))</f>
        <v>1</v>
      </c>
      <c r="B277" s="139" t="s">
        <v>150</v>
      </c>
      <c r="C277" s="140" t="s">
        <v>1079</v>
      </c>
      <c r="D277" s="139" t="s">
        <v>963</v>
      </c>
      <c r="E277" s="141" t="s">
        <v>736</v>
      </c>
      <c r="F277" s="142" t="s">
        <v>915</v>
      </c>
      <c r="G277" s="142" t="s">
        <v>752</v>
      </c>
      <c r="H277" s="143" t="s">
        <v>2637</v>
      </c>
      <c r="I277" s="144">
        <v>0.5</v>
      </c>
      <c r="J277" s="145" t="s">
        <v>140</v>
      </c>
      <c r="K277" s="146">
        <v>25</v>
      </c>
      <c r="L277" s="201" t="s">
        <v>2484</v>
      </c>
      <c r="M277" s="200"/>
      <c r="N277" s="147"/>
      <c r="O277" s="148"/>
      <c r="P277">
        <v>266</v>
      </c>
      <c r="R277" t="s">
        <v>2629</v>
      </c>
      <c r="T277" t="s">
        <v>2638</v>
      </c>
    </row>
    <row r="278" spans="1:20" hidden="1">
      <c r="A278" s="138">
        <f>IF(C278="","",SUBTOTAL(103,$C$9:C278))</f>
        <v>1</v>
      </c>
      <c r="B278" s="139" t="s">
        <v>150</v>
      </c>
      <c r="C278" s="140" t="s">
        <v>1079</v>
      </c>
      <c r="D278" s="139" t="s">
        <v>964</v>
      </c>
      <c r="E278" s="141" t="s">
        <v>736</v>
      </c>
      <c r="F278" s="142" t="s">
        <v>916</v>
      </c>
      <c r="G278" s="142" t="s">
        <v>757</v>
      </c>
      <c r="H278" s="143" t="s">
        <v>2637</v>
      </c>
      <c r="I278" s="144">
        <v>0.1</v>
      </c>
      <c r="J278" s="145" t="s">
        <v>140</v>
      </c>
      <c r="K278" s="146">
        <v>12</v>
      </c>
      <c r="L278" s="201" t="s">
        <v>2482</v>
      </c>
      <c r="M278" s="200"/>
      <c r="N278" s="147"/>
      <c r="O278" s="148"/>
      <c r="P278">
        <v>267</v>
      </c>
      <c r="R278" t="s">
        <v>2628</v>
      </c>
      <c r="T278" t="s">
        <v>2638</v>
      </c>
    </row>
    <row r="279" spans="1:20" hidden="1">
      <c r="A279" s="138">
        <f>IF(C279="","",SUBTOTAL(103,$C$9:C279))</f>
        <v>1</v>
      </c>
      <c r="B279" s="139" t="s">
        <v>150</v>
      </c>
      <c r="C279" s="140" t="s">
        <v>1079</v>
      </c>
      <c r="D279" s="139" t="s">
        <v>964</v>
      </c>
      <c r="E279" s="141" t="s">
        <v>736</v>
      </c>
      <c r="F279" s="142" t="s">
        <v>916</v>
      </c>
      <c r="G279" s="142" t="s">
        <v>757</v>
      </c>
      <c r="H279" s="143" t="s">
        <v>2637</v>
      </c>
      <c r="I279" s="144">
        <v>0.5</v>
      </c>
      <c r="J279" s="145" t="s">
        <v>140</v>
      </c>
      <c r="K279" s="146">
        <v>25</v>
      </c>
      <c r="L279" s="201" t="s">
        <v>2484</v>
      </c>
      <c r="M279" s="200"/>
      <c r="N279" s="147"/>
      <c r="O279" s="148"/>
      <c r="P279">
        <v>268</v>
      </c>
      <c r="R279" t="s">
        <v>2628</v>
      </c>
      <c r="T279" t="s">
        <v>2638</v>
      </c>
    </row>
    <row r="280" spans="1:20" hidden="1">
      <c r="A280" s="138">
        <f>IF(C280="","",SUBTOTAL(103,$C$9:C280))</f>
        <v>1</v>
      </c>
      <c r="B280" s="139" t="s">
        <v>150</v>
      </c>
      <c r="C280" s="140" t="s">
        <v>1079</v>
      </c>
      <c r="D280" s="139" t="s">
        <v>963</v>
      </c>
      <c r="E280" s="141" t="s">
        <v>736</v>
      </c>
      <c r="F280" s="142" t="s">
        <v>917</v>
      </c>
      <c r="G280" s="142" t="s">
        <v>752</v>
      </c>
      <c r="H280" s="143" t="s">
        <v>2637</v>
      </c>
      <c r="I280" s="144">
        <v>0.3</v>
      </c>
      <c r="J280" s="145" t="s">
        <v>140</v>
      </c>
      <c r="K280" s="146">
        <v>10</v>
      </c>
      <c r="L280" s="201" t="s">
        <v>2482</v>
      </c>
      <c r="M280" s="200"/>
      <c r="N280" s="147"/>
      <c r="O280" s="148"/>
      <c r="P280">
        <v>269</v>
      </c>
      <c r="R280" t="s">
        <v>2628</v>
      </c>
      <c r="T280" t="s">
        <v>2638</v>
      </c>
    </row>
    <row r="281" spans="1:20" hidden="1">
      <c r="A281" s="138">
        <f>IF(C281="","",SUBTOTAL(103,$C$9:C281))</f>
        <v>1</v>
      </c>
      <c r="B281" s="139" t="s">
        <v>150</v>
      </c>
      <c r="C281" s="140" t="s">
        <v>1079</v>
      </c>
      <c r="D281" s="139" t="s">
        <v>963</v>
      </c>
      <c r="E281" s="141" t="s">
        <v>736</v>
      </c>
      <c r="F281" s="142" t="s">
        <v>918</v>
      </c>
      <c r="G281" s="142" t="s">
        <v>752</v>
      </c>
      <c r="H281" s="143" t="s">
        <v>2637</v>
      </c>
      <c r="I281" s="144">
        <v>0.5</v>
      </c>
      <c r="J281" s="145" t="s">
        <v>140</v>
      </c>
      <c r="K281" s="146">
        <v>25</v>
      </c>
      <c r="L281" s="201" t="s">
        <v>2483</v>
      </c>
      <c r="M281" s="200"/>
      <c r="N281" s="147"/>
      <c r="O281" s="148"/>
      <c r="P281">
        <v>270</v>
      </c>
      <c r="R281" t="s">
        <v>2629</v>
      </c>
      <c r="T281" t="s">
        <v>2638</v>
      </c>
    </row>
    <row r="282" spans="1:20" hidden="1">
      <c r="A282" s="138">
        <f>IF(C282="","",SUBTOTAL(103,$C$9:C282))</f>
        <v>1</v>
      </c>
      <c r="B282" s="139" t="s">
        <v>150</v>
      </c>
      <c r="C282" s="140" t="s">
        <v>1079</v>
      </c>
      <c r="D282" s="139" t="s">
        <v>964</v>
      </c>
      <c r="E282" s="141" t="s">
        <v>736</v>
      </c>
      <c r="F282" s="142" t="s">
        <v>919</v>
      </c>
      <c r="G282" s="142" t="s">
        <v>757</v>
      </c>
      <c r="H282" s="143" t="s">
        <v>2637</v>
      </c>
      <c r="I282" s="144">
        <v>0.5</v>
      </c>
      <c r="J282" s="145" t="s">
        <v>140</v>
      </c>
      <c r="K282" s="146">
        <v>25</v>
      </c>
      <c r="L282" s="201" t="s">
        <v>2484</v>
      </c>
      <c r="M282" s="200"/>
      <c r="N282" s="147"/>
      <c r="O282" s="148"/>
      <c r="P282">
        <v>271</v>
      </c>
      <c r="R282" t="s">
        <v>2629</v>
      </c>
      <c r="T282" t="s">
        <v>2638</v>
      </c>
    </row>
    <row r="283" spans="1:20" hidden="1">
      <c r="A283" s="138">
        <f>IF(C283="","",SUBTOTAL(103,$C$9:C283))</f>
        <v>1</v>
      </c>
      <c r="B283" s="139" t="s">
        <v>150</v>
      </c>
      <c r="C283" s="140" t="s">
        <v>1079</v>
      </c>
      <c r="D283" s="139" t="s">
        <v>963</v>
      </c>
      <c r="E283" s="141" t="s">
        <v>736</v>
      </c>
      <c r="F283" s="142" t="s">
        <v>920</v>
      </c>
      <c r="G283" s="142" t="s">
        <v>752</v>
      </c>
      <c r="H283" s="143" t="s">
        <v>2637</v>
      </c>
      <c r="I283" s="144">
        <f>1.6+I284</f>
        <v>2.1</v>
      </c>
      <c r="J283" s="145" t="s">
        <v>140</v>
      </c>
      <c r="K283" s="146">
        <f>34+K284</f>
        <v>59</v>
      </c>
      <c r="L283" s="201" t="s">
        <v>2482</v>
      </c>
      <c r="M283" s="200"/>
      <c r="N283" s="147"/>
      <c r="O283" s="148"/>
      <c r="P283">
        <v>272</v>
      </c>
      <c r="R283" t="s">
        <v>2628</v>
      </c>
      <c r="T283" t="s">
        <v>2638</v>
      </c>
    </row>
    <row r="284" spans="1:20" hidden="1">
      <c r="A284" s="138">
        <f>IF(C284="","",SUBTOTAL(103,$C$9:C284))</f>
        <v>1</v>
      </c>
      <c r="B284" s="139" t="s">
        <v>150</v>
      </c>
      <c r="C284" s="140" t="s">
        <v>1079</v>
      </c>
      <c r="D284" s="139" t="s">
        <v>963</v>
      </c>
      <c r="E284" s="141" t="s">
        <v>736</v>
      </c>
      <c r="F284" s="142" t="s">
        <v>920</v>
      </c>
      <c r="G284" s="142" t="s">
        <v>752</v>
      </c>
      <c r="H284" s="143" t="s">
        <v>2637</v>
      </c>
      <c r="I284" s="144">
        <v>0.5</v>
      </c>
      <c r="J284" s="145" t="s">
        <v>140</v>
      </c>
      <c r="K284" s="146">
        <v>25</v>
      </c>
      <c r="L284" s="201" t="s">
        <v>2483</v>
      </c>
      <c r="M284" s="200"/>
      <c r="N284" s="147"/>
      <c r="O284" s="148"/>
      <c r="P284">
        <v>273</v>
      </c>
      <c r="Q284" s="108" t="s">
        <v>2538</v>
      </c>
      <c r="R284" t="s">
        <v>2628</v>
      </c>
      <c r="T284" t="s">
        <v>2638</v>
      </c>
    </row>
    <row r="285" spans="1:20" hidden="1">
      <c r="A285" s="138">
        <f>IF(C285="","",SUBTOTAL(103,$C$9:C285))</f>
        <v>1</v>
      </c>
      <c r="B285" s="139" t="s">
        <v>150</v>
      </c>
      <c r="C285" s="140" t="s">
        <v>1079</v>
      </c>
      <c r="D285" s="139" t="s">
        <v>963</v>
      </c>
      <c r="E285" s="141" t="s">
        <v>736</v>
      </c>
      <c r="F285" s="142" t="s">
        <v>921</v>
      </c>
      <c r="G285" s="142" t="s">
        <v>752</v>
      </c>
      <c r="H285" s="143" t="s">
        <v>2637</v>
      </c>
      <c r="I285" s="144">
        <v>0.3</v>
      </c>
      <c r="J285" s="145" t="s">
        <v>140</v>
      </c>
      <c r="K285" s="146">
        <v>16</v>
      </c>
      <c r="L285" s="201" t="s">
        <v>2482</v>
      </c>
      <c r="M285" s="200"/>
      <c r="N285" s="147"/>
      <c r="O285" s="148"/>
      <c r="P285">
        <v>274</v>
      </c>
      <c r="R285" t="s">
        <v>2628</v>
      </c>
      <c r="T285" t="s">
        <v>2638</v>
      </c>
    </row>
    <row r="286" spans="1:20" hidden="1">
      <c r="A286" s="138">
        <f>IF(C286="","",SUBTOTAL(103,$C$9:C286))</f>
        <v>1</v>
      </c>
      <c r="B286" s="139" t="s">
        <v>150</v>
      </c>
      <c r="C286" s="140" t="s">
        <v>1079</v>
      </c>
      <c r="D286" s="139" t="s">
        <v>963</v>
      </c>
      <c r="E286" s="141" t="s">
        <v>736</v>
      </c>
      <c r="F286" s="142" t="s">
        <v>922</v>
      </c>
      <c r="G286" s="142" t="s">
        <v>752</v>
      </c>
      <c r="H286" s="143" t="s">
        <v>2637</v>
      </c>
      <c r="I286" s="144">
        <v>0.5</v>
      </c>
      <c r="J286" s="145" t="s">
        <v>140</v>
      </c>
      <c r="K286" s="146">
        <v>25</v>
      </c>
      <c r="L286" s="201" t="s">
        <v>2483</v>
      </c>
      <c r="M286" s="200"/>
      <c r="N286" s="147"/>
      <c r="O286" s="148"/>
      <c r="P286">
        <v>275</v>
      </c>
      <c r="R286" t="s">
        <v>2629</v>
      </c>
      <c r="T286" t="s">
        <v>2638</v>
      </c>
    </row>
    <row r="287" spans="1:20" hidden="1">
      <c r="A287" s="138">
        <f>IF(C287="","",SUBTOTAL(103,$C$9:C287))</f>
        <v>1</v>
      </c>
      <c r="B287" s="139" t="s">
        <v>150</v>
      </c>
      <c r="C287" s="140" t="s">
        <v>1079</v>
      </c>
      <c r="D287" s="139" t="s">
        <v>963</v>
      </c>
      <c r="E287" s="141" t="s">
        <v>736</v>
      </c>
      <c r="F287" s="142" t="s">
        <v>923</v>
      </c>
      <c r="G287" s="142" t="s">
        <v>752</v>
      </c>
      <c r="H287" s="143" t="s">
        <v>2637</v>
      </c>
      <c r="I287" s="144">
        <v>0.5</v>
      </c>
      <c r="J287" s="145" t="s">
        <v>140</v>
      </c>
      <c r="K287" s="146">
        <v>25</v>
      </c>
      <c r="L287" s="201" t="s">
        <v>2483</v>
      </c>
      <c r="M287" s="200"/>
      <c r="N287" s="147"/>
      <c r="O287" s="148"/>
      <c r="P287">
        <v>276</v>
      </c>
      <c r="R287" t="s">
        <v>2629</v>
      </c>
      <c r="T287" t="s">
        <v>2638</v>
      </c>
    </row>
    <row r="288" spans="1:20" hidden="1">
      <c r="A288" s="138">
        <f>IF(C288="","",SUBTOTAL(103,$C$9:C288))</f>
        <v>1</v>
      </c>
      <c r="B288" s="139" t="s">
        <v>150</v>
      </c>
      <c r="C288" s="140" t="s">
        <v>1079</v>
      </c>
      <c r="D288" s="139" t="s">
        <v>964</v>
      </c>
      <c r="E288" s="141" t="s">
        <v>736</v>
      </c>
      <c r="F288" s="142" t="s">
        <v>924</v>
      </c>
      <c r="G288" s="142" t="s">
        <v>757</v>
      </c>
      <c r="H288" s="143" t="s">
        <v>2637</v>
      </c>
      <c r="I288" s="144">
        <v>0.5</v>
      </c>
      <c r="J288" s="145" t="s">
        <v>140</v>
      </c>
      <c r="K288" s="146">
        <v>25</v>
      </c>
      <c r="L288" s="201" t="s">
        <v>2483</v>
      </c>
      <c r="M288" s="200"/>
      <c r="N288" s="147"/>
      <c r="O288" s="148"/>
      <c r="P288">
        <v>277</v>
      </c>
      <c r="R288" t="s">
        <v>2629</v>
      </c>
      <c r="T288" t="s">
        <v>2638</v>
      </c>
    </row>
    <row r="289" spans="1:20" hidden="1">
      <c r="A289" s="138">
        <f>IF(C289="","",SUBTOTAL(103,$C$9:C289))</f>
        <v>1</v>
      </c>
      <c r="B289" s="139" t="s">
        <v>150</v>
      </c>
      <c r="C289" s="140" t="s">
        <v>1079</v>
      </c>
      <c r="D289" s="139" t="s">
        <v>963</v>
      </c>
      <c r="E289" s="141" t="s">
        <v>736</v>
      </c>
      <c r="F289" s="142" t="s">
        <v>927</v>
      </c>
      <c r="G289" s="142" t="s">
        <v>752</v>
      </c>
      <c r="H289" s="143" t="s">
        <v>2637</v>
      </c>
      <c r="I289" s="144">
        <v>0.5</v>
      </c>
      <c r="J289" s="145" t="s">
        <v>140</v>
      </c>
      <c r="K289" s="146">
        <v>25</v>
      </c>
      <c r="L289" s="201" t="s">
        <v>2483</v>
      </c>
      <c r="M289" s="200"/>
      <c r="N289" s="147"/>
      <c r="O289" s="148"/>
      <c r="P289">
        <v>284</v>
      </c>
      <c r="R289" t="s">
        <v>2629</v>
      </c>
      <c r="T289" t="s">
        <v>2638</v>
      </c>
    </row>
    <row r="290" spans="1:20" hidden="1">
      <c r="A290" s="138">
        <f>IF(C290="","",SUBTOTAL(103,$C$9:C290))</f>
        <v>1</v>
      </c>
      <c r="B290" s="139" t="s">
        <v>150</v>
      </c>
      <c r="C290" s="140" t="s">
        <v>1079</v>
      </c>
      <c r="D290" s="139" t="s">
        <v>963</v>
      </c>
      <c r="E290" s="141" t="s">
        <v>736</v>
      </c>
      <c r="F290" s="142" t="s">
        <v>928</v>
      </c>
      <c r="G290" s="142" t="s">
        <v>752</v>
      </c>
      <c r="H290" s="143" t="s">
        <v>2637</v>
      </c>
      <c r="I290" s="144">
        <v>0.5</v>
      </c>
      <c r="J290" s="145" t="s">
        <v>140</v>
      </c>
      <c r="K290" s="146">
        <v>25</v>
      </c>
      <c r="L290" s="201" t="s">
        <v>2483</v>
      </c>
      <c r="M290" s="200"/>
      <c r="N290" s="147"/>
      <c r="O290" s="148"/>
      <c r="P290">
        <v>285</v>
      </c>
      <c r="R290" t="s">
        <v>2629</v>
      </c>
      <c r="T290" t="s">
        <v>2638</v>
      </c>
    </row>
    <row r="291" spans="1:20" hidden="1">
      <c r="A291" s="138">
        <f>IF(C291="","",SUBTOTAL(103,$C$9:C291))</f>
        <v>1</v>
      </c>
      <c r="B291" s="139" t="s">
        <v>150</v>
      </c>
      <c r="C291" s="140" t="s">
        <v>1079</v>
      </c>
      <c r="D291" s="139" t="s">
        <v>963</v>
      </c>
      <c r="E291" s="141" t="s">
        <v>736</v>
      </c>
      <c r="F291" s="142" t="s">
        <v>929</v>
      </c>
      <c r="G291" s="142" t="s">
        <v>752</v>
      </c>
      <c r="H291" s="143" t="s">
        <v>2637</v>
      </c>
      <c r="I291" s="144">
        <v>0.5</v>
      </c>
      <c r="J291" s="145" t="s">
        <v>140</v>
      </c>
      <c r="K291" s="146">
        <v>25</v>
      </c>
      <c r="L291" s="201" t="s">
        <v>2484</v>
      </c>
      <c r="M291" s="200"/>
      <c r="N291" s="147"/>
      <c r="O291" s="148"/>
      <c r="P291">
        <v>286</v>
      </c>
      <c r="R291" t="s">
        <v>2629</v>
      </c>
      <c r="T291" t="s">
        <v>2638</v>
      </c>
    </row>
    <row r="292" spans="1:20" hidden="1">
      <c r="A292" s="138">
        <f>IF(C292="","",SUBTOTAL(103,$C$9:C292))</f>
        <v>1</v>
      </c>
      <c r="B292" s="139" t="s">
        <v>150</v>
      </c>
      <c r="C292" s="140" t="s">
        <v>1079</v>
      </c>
      <c r="D292" s="139" t="s">
        <v>971</v>
      </c>
      <c r="E292" s="141" t="s">
        <v>736</v>
      </c>
      <c r="F292" s="142" t="s">
        <v>930</v>
      </c>
      <c r="G292" s="142" t="s">
        <v>818</v>
      </c>
      <c r="H292" s="143" t="s">
        <v>2637</v>
      </c>
      <c r="I292" s="144">
        <v>0.5</v>
      </c>
      <c r="J292" s="145" t="s">
        <v>140</v>
      </c>
      <c r="K292" s="146">
        <v>25</v>
      </c>
      <c r="L292" s="201" t="s">
        <v>2483</v>
      </c>
      <c r="M292" s="200"/>
      <c r="N292" s="147"/>
      <c r="O292" s="148"/>
      <c r="P292">
        <v>287</v>
      </c>
      <c r="R292" t="s">
        <v>2629</v>
      </c>
      <c r="T292" t="s">
        <v>2635</v>
      </c>
    </row>
    <row r="293" spans="1:20" hidden="1">
      <c r="A293" s="138">
        <f>IF(C293="","",SUBTOTAL(103,$C$9:C293))</f>
        <v>1</v>
      </c>
      <c r="B293" s="139" t="s">
        <v>150</v>
      </c>
      <c r="C293" s="140" t="s">
        <v>1079</v>
      </c>
      <c r="D293" s="139" t="s">
        <v>978</v>
      </c>
      <c r="E293" s="141" t="s">
        <v>736</v>
      </c>
      <c r="F293" s="142" t="s">
        <v>931</v>
      </c>
      <c r="G293" s="142" t="s">
        <v>887</v>
      </c>
      <c r="H293" s="143" t="s">
        <v>2637</v>
      </c>
      <c r="I293" s="144">
        <v>0.5</v>
      </c>
      <c r="J293" s="145" t="s">
        <v>140</v>
      </c>
      <c r="K293" s="146">
        <v>25</v>
      </c>
      <c r="L293" s="201" t="s">
        <v>2484</v>
      </c>
      <c r="M293" s="200"/>
      <c r="N293" s="147"/>
      <c r="O293" s="148"/>
      <c r="P293">
        <v>288</v>
      </c>
      <c r="R293" t="s">
        <v>2629</v>
      </c>
      <c r="T293" t="s">
        <v>2635</v>
      </c>
    </row>
    <row r="294" spans="1:20" hidden="1">
      <c r="A294" s="138">
        <f>IF(C294="","",SUBTOTAL(103,$C$9:C294))</f>
        <v>1</v>
      </c>
      <c r="B294" s="139" t="s">
        <v>150</v>
      </c>
      <c r="C294" s="140" t="s">
        <v>1079</v>
      </c>
      <c r="D294" s="139" t="s">
        <v>980</v>
      </c>
      <c r="E294" s="141" t="s">
        <v>736</v>
      </c>
      <c r="F294" s="142" t="s">
        <v>932</v>
      </c>
      <c r="G294" s="142" t="s">
        <v>933</v>
      </c>
      <c r="H294" s="143" t="s">
        <v>2637</v>
      </c>
      <c r="I294" s="144">
        <f>0.5+I295</f>
        <v>0.7</v>
      </c>
      <c r="J294" s="145" t="s">
        <v>140</v>
      </c>
      <c r="K294" s="146">
        <f>25+K295</f>
        <v>39</v>
      </c>
      <c r="L294" s="201" t="s">
        <v>2483</v>
      </c>
      <c r="M294" s="200"/>
      <c r="N294" s="147"/>
      <c r="O294" s="148"/>
      <c r="P294">
        <v>289</v>
      </c>
      <c r="R294" t="s">
        <v>2628</v>
      </c>
      <c r="T294" t="s">
        <v>2635</v>
      </c>
    </row>
    <row r="295" spans="1:20" hidden="1">
      <c r="A295" s="138">
        <f>IF(C295="","",SUBTOTAL(103,$C$9:C295))</f>
        <v>1</v>
      </c>
      <c r="B295" s="139" t="s">
        <v>150</v>
      </c>
      <c r="C295" s="140" t="s">
        <v>1079</v>
      </c>
      <c r="D295" s="139" t="s">
        <v>980</v>
      </c>
      <c r="E295" s="141" t="s">
        <v>736</v>
      </c>
      <c r="F295" s="142" t="s">
        <v>932</v>
      </c>
      <c r="G295" s="142" t="s">
        <v>933</v>
      </c>
      <c r="H295" s="143" t="s">
        <v>2637</v>
      </c>
      <c r="I295" s="144">
        <v>0.2</v>
      </c>
      <c r="J295" s="145" t="s">
        <v>140</v>
      </c>
      <c r="K295" s="146">
        <v>14</v>
      </c>
      <c r="L295" s="201" t="s">
        <v>2482</v>
      </c>
      <c r="M295" s="200"/>
      <c r="N295" s="147"/>
      <c r="O295" s="148"/>
      <c r="P295">
        <v>290</v>
      </c>
      <c r="Q295" s="108" t="s">
        <v>2539</v>
      </c>
      <c r="R295" t="s">
        <v>2628</v>
      </c>
      <c r="T295" t="s">
        <v>2635</v>
      </c>
    </row>
    <row r="296" spans="1:20" hidden="1">
      <c r="A296" s="138">
        <f>IF(C296="","",SUBTOTAL(103,$C$9:C296))</f>
        <v>1</v>
      </c>
      <c r="B296" s="139" t="s">
        <v>150</v>
      </c>
      <c r="C296" s="140" t="s">
        <v>1079</v>
      </c>
      <c r="D296" s="139" t="s">
        <v>980</v>
      </c>
      <c r="E296" s="141" t="s">
        <v>736</v>
      </c>
      <c r="F296" s="142" t="s">
        <v>934</v>
      </c>
      <c r="G296" s="142" t="s">
        <v>933</v>
      </c>
      <c r="H296" s="143" t="s">
        <v>2637</v>
      </c>
      <c r="I296" s="144">
        <v>0.5</v>
      </c>
      <c r="J296" s="145" t="s">
        <v>140</v>
      </c>
      <c r="K296" s="146">
        <v>25</v>
      </c>
      <c r="L296" s="201" t="s">
        <v>2483</v>
      </c>
      <c r="M296" s="200"/>
      <c r="N296" s="147"/>
      <c r="O296" s="148"/>
      <c r="P296">
        <v>291</v>
      </c>
      <c r="R296" t="s">
        <v>2629</v>
      </c>
      <c r="T296" t="s">
        <v>2635</v>
      </c>
    </row>
    <row r="297" spans="1:20" hidden="1">
      <c r="A297" s="138">
        <f>IF(C297="","",SUBTOTAL(103,$C$9:C297))</f>
        <v>1</v>
      </c>
      <c r="B297" s="139" t="s">
        <v>150</v>
      </c>
      <c r="C297" s="140" t="s">
        <v>1079</v>
      </c>
      <c r="D297" s="139" t="s">
        <v>980</v>
      </c>
      <c r="E297" s="141" t="s">
        <v>736</v>
      </c>
      <c r="F297" s="142" t="s">
        <v>935</v>
      </c>
      <c r="G297" s="142" t="s">
        <v>933</v>
      </c>
      <c r="H297" s="143" t="s">
        <v>2637</v>
      </c>
      <c r="I297" s="144">
        <f>0.2+I298</f>
        <v>0.7</v>
      </c>
      <c r="J297" s="145" t="s">
        <v>140</v>
      </c>
      <c r="K297" s="146">
        <f>26+K298</f>
        <v>51</v>
      </c>
      <c r="L297" s="201" t="s">
        <v>2482</v>
      </c>
      <c r="M297" s="200"/>
      <c r="N297" s="147"/>
      <c r="O297" s="148"/>
      <c r="P297">
        <v>292</v>
      </c>
      <c r="R297" t="s">
        <v>2628</v>
      </c>
      <c r="T297" t="s">
        <v>2635</v>
      </c>
    </row>
    <row r="298" spans="1:20" hidden="1">
      <c r="A298" s="138">
        <f>IF(C298="","",SUBTOTAL(103,$C$9:C298))</f>
        <v>1</v>
      </c>
      <c r="B298" s="139" t="s">
        <v>150</v>
      </c>
      <c r="C298" s="140" t="s">
        <v>1079</v>
      </c>
      <c r="D298" s="139" t="s">
        <v>980</v>
      </c>
      <c r="E298" s="141" t="s">
        <v>736</v>
      </c>
      <c r="F298" s="142" t="s">
        <v>935</v>
      </c>
      <c r="G298" s="142" t="s">
        <v>933</v>
      </c>
      <c r="H298" s="143" t="s">
        <v>2637</v>
      </c>
      <c r="I298" s="144">
        <v>0.5</v>
      </c>
      <c r="J298" s="145" t="s">
        <v>140</v>
      </c>
      <c r="K298" s="146">
        <v>25</v>
      </c>
      <c r="L298" s="201" t="s">
        <v>2483</v>
      </c>
      <c r="M298" s="200"/>
      <c r="N298" s="147"/>
      <c r="O298" s="148"/>
      <c r="P298">
        <v>293</v>
      </c>
      <c r="Q298" s="108" t="s">
        <v>2540</v>
      </c>
      <c r="R298" t="s">
        <v>2628</v>
      </c>
      <c r="T298" t="s">
        <v>2635</v>
      </c>
    </row>
    <row r="299" spans="1:20" hidden="1">
      <c r="A299" s="138">
        <f>IF(C299="","",SUBTOTAL(103,$C$9:C299))</f>
        <v>1</v>
      </c>
      <c r="B299" s="139" t="s">
        <v>150</v>
      </c>
      <c r="C299" s="140" t="s">
        <v>1079</v>
      </c>
      <c r="D299" s="139" t="s">
        <v>978</v>
      </c>
      <c r="E299" s="141" t="s">
        <v>736</v>
      </c>
      <c r="F299" s="142" t="s">
        <v>936</v>
      </c>
      <c r="G299" s="142" t="s">
        <v>887</v>
      </c>
      <c r="H299" s="143" t="s">
        <v>2637</v>
      </c>
      <c r="I299" s="144">
        <v>0.5</v>
      </c>
      <c r="J299" s="145" t="s">
        <v>140</v>
      </c>
      <c r="K299" s="146">
        <v>25</v>
      </c>
      <c r="L299" s="201" t="s">
        <v>2484</v>
      </c>
      <c r="M299" s="200"/>
      <c r="N299" s="147"/>
      <c r="O299" s="148"/>
      <c r="P299">
        <v>294</v>
      </c>
      <c r="R299" t="s">
        <v>2629</v>
      </c>
      <c r="T299" t="s">
        <v>2635</v>
      </c>
    </row>
    <row r="300" spans="1:20" hidden="1">
      <c r="A300" s="138">
        <f>IF(C300="","",SUBTOTAL(103,$C$9:C300))</f>
        <v>1</v>
      </c>
      <c r="B300" s="139" t="s">
        <v>150</v>
      </c>
      <c r="C300" s="140" t="s">
        <v>1079</v>
      </c>
      <c r="D300" s="139" t="s">
        <v>980</v>
      </c>
      <c r="E300" s="141" t="s">
        <v>736</v>
      </c>
      <c r="F300" s="142" t="s">
        <v>938</v>
      </c>
      <c r="G300" s="142" t="s">
        <v>933</v>
      </c>
      <c r="H300" s="143" t="s">
        <v>2637</v>
      </c>
      <c r="I300" s="144">
        <f>0.5+I301</f>
        <v>1</v>
      </c>
      <c r="J300" s="145" t="s">
        <v>140</v>
      </c>
      <c r="K300" s="146">
        <f>28+K301</f>
        <v>53</v>
      </c>
      <c r="L300" s="201" t="s">
        <v>2482</v>
      </c>
      <c r="M300" s="200"/>
      <c r="N300" s="147"/>
      <c r="O300" s="148"/>
      <c r="P300">
        <v>297</v>
      </c>
      <c r="R300" t="s">
        <v>2628</v>
      </c>
      <c r="T300" t="s">
        <v>2635</v>
      </c>
    </row>
    <row r="301" spans="1:20" hidden="1">
      <c r="A301" s="138">
        <f>IF(C301="","",SUBTOTAL(103,$C$9:C301))</f>
        <v>1</v>
      </c>
      <c r="B301" s="139" t="s">
        <v>150</v>
      </c>
      <c r="C301" s="140" t="s">
        <v>1079</v>
      </c>
      <c r="D301" s="139" t="s">
        <v>980</v>
      </c>
      <c r="E301" s="141" t="s">
        <v>736</v>
      </c>
      <c r="F301" s="142" t="s">
        <v>938</v>
      </c>
      <c r="G301" s="142" t="s">
        <v>933</v>
      </c>
      <c r="H301" s="143" t="s">
        <v>2637</v>
      </c>
      <c r="I301" s="144">
        <v>0.5</v>
      </c>
      <c r="J301" s="145" t="s">
        <v>140</v>
      </c>
      <c r="K301" s="146">
        <v>25</v>
      </c>
      <c r="L301" s="201" t="s">
        <v>2483</v>
      </c>
      <c r="M301" s="200"/>
      <c r="N301" s="147"/>
      <c r="O301" s="148"/>
      <c r="P301">
        <v>298</v>
      </c>
      <c r="Q301" s="108" t="s">
        <v>2541</v>
      </c>
      <c r="R301" t="s">
        <v>2628</v>
      </c>
      <c r="T301" t="s">
        <v>2635</v>
      </c>
    </row>
    <row r="302" spans="1:20" hidden="1">
      <c r="A302" s="138">
        <f>IF(C302="","",SUBTOTAL(103,$C$9:C302))</f>
        <v>1</v>
      </c>
      <c r="B302" s="139" t="s">
        <v>150</v>
      </c>
      <c r="C302" s="140" t="s">
        <v>1079</v>
      </c>
      <c r="D302" s="139" t="s">
        <v>980</v>
      </c>
      <c r="E302" s="141" t="s">
        <v>736</v>
      </c>
      <c r="F302" s="142" t="s">
        <v>940</v>
      </c>
      <c r="G302" s="142" t="s">
        <v>933</v>
      </c>
      <c r="H302" s="143" t="s">
        <v>2637</v>
      </c>
      <c r="I302" s="144">
        <v>0.5</v>
      </c>
      <c r="J302" s="145" t="s">
        <v>140</v>
      </c>
      <c r="K302" s="146">
        <v>25</v>
      </c>
      <c r="L302" s="201" t="s">
        <v>2483</v>
      </c>
      <c r="M302" s="200"/>
      <c r="N302" s="147"/>
      <c r="O302" s="148"/>
      <c r="P302">
        <v>300</v>
      </c>
      <c r="R302" t="s">
        <v>2629</v>
      </c>
      <c r="T302" t="s">
        <v>2635</v>
      </c>
    </row>
    <row r="303" spans="1:20" hidden="1">
      <c r="A303" s="138">
        <f>IF(C303="","",SUBTOTAL(103,$C$9:C303))</f>
        <v>1</v>
      </c>
      <c r="B303" s="139" t="s">
        <v>150</v>
      </c>
      <c r="C303" s="140" t="s">
        <v>1079</v>
      </c>
      <c r="D303" s="139" t="s">
        <v>980</v>
      </c>
      <c r="E303" s="141" t="s">
        <v>736</v>
      </c>
      <c r="F303" s="142" t="s">
        <v>941</v>
      </c>
      <c r="G303" s="142" t="s">
        <v>933</v>
      </c>
      <c r="H303" s="143" t="s">
        <v>2637</v>
      </c>
      <c r="I303" s="144">
        <v>0.5</v>
      </c>
      <c r="J303" s="145" t="s">
        <v>140</v>
      </c>
      <c r="K303" s="146">
        <v>25</v>
      </c>
      <c r="L303" s="201" t="s">
        <v>2484</v>
      </c>
      <c r="M303" s="200"/>
      <c r="N303" s="147"/>
      <c r="O303" s="148"/>
      <c r="P303">
        <v>301</v>
      </c>
      <c r="R303" t="s">
        <v>2629</v>
      </c>
      <c r="T303" t="s">
        <v>2635</v>
      </c>
    </row>
    <row r="304" spans="1:20" hidden="1">
      <c r="A304" s="138">
        <f>IF(C304="","",SUBTOTAL(103,$C$9:C304))</f>
        <v>1</v>
      </c>
      <c r="B304" s="139" t="s">
        <v>150</v>
      </c>
      <c r="C304" s="140" t="s">
        <v>1079</v>
      </c>
      <c r="D304" s="139" t="s">
        <v>981</v>
      </c>
      <c r="E304" s="141" t="s">
        <v>736</v>
      </c>
      <c r="F304" s="142" t="s">
        <v>942</v>
      </c>
      <c r="G304" s="142" t="s">
        <v>943</v>
      </c>
      <c r="H304" s="143" t="s">
        <v>2637</v>
      </c>
      <c r="I304" s="144">
        <v>0.7</v>
      </c>
      <c r="J304" s="145" t="s">
        <v>140</v>
      </c>
      <c r="K304" s="146">
        <v>10</v>
      </c>
      <c r="L304" s="201" t="s">
        <v>2482</v>
      </c>
      <c r="M304" s="200"/>
      <c r="N304" s="147">
        <v>9</v>
      </c>
      <c r="O304" s="148"/>
      <c r="P304">
        <v>302</v>
      </c>
      <c r="R304" t="s">
        <v>2628</v>
      </c>
      <c r="T304" t="s">
        <v>2635</v>
      </c>
    </row>
    <row r="305" spans="1:20" hidden="1">
      <c r="A305" s="138">
        <f>IF(C305="","",SUBTOTAL(103,$C$9:C305))</f>
        <v>1</v>
      </c>
      <c r="B305" s="139" t="s">
        <v>150</v>
      </c>
      <c r="C305" s="140" t="s">
        <v>1079</v>
      </c>
      <c r="D305" s="139" t="s">
        <v>981</v>
      </c>
      <c r="E305" s="141" t="s">
        <v>736</v>
      </c>
      <c r="F305" s="142" t="s">
        <v>942</v>
      </c>
      <c r="G305" s="142" t="s">
        <v>943</v>
      </c>
      <c r="H305" s="143" t="s">
        <v>2637</v>
      </c>
      <c r="I305" s="144">
        <v>0.5</v>
      </c>
      <c r="J305" s="145" t="s">
        <v>140</v>
      </c>
      <c r="K305" s="146">
        <v>25</v>
      </c>
      <c r="L305" s="201" t="s">
        <v>2484</v>
      </c>
      <c r="M305" s="200"/>
      <c r="N305" s="147">
        <v>9</v>
      </c>
      <c r="O305" s="148"/>
      <c r="P305">
        <v>303</v>
      </c>
      <c r="R305" t="s">
        <v>2628</v>
      </c>
      <c r="T305" t="s">
        <v>2635</v>
      </c>
    </row>
    <row r="306" spans="1:20" hidden="1">
      <c r="A306" s="138">
        <f>IF(C306="","",SUBTOTAL(103,$C$9:C306))</f>
        <v>1</v>
      </c>
      <c r="B306" s="139" t="s">
        <v>150</v>
      </c>
      <c r="C306" s="140" t="s">
        <v>1079</v>
      </c>
      <c r="D306" s="139" t="s">
        <v>980</v>
      </c>
      <c r="E306" s="141" t="s">
        <v>736</v>
      </c>
      <c r="F306" s="142" t="s">
        <v>944</v>
      </c>
      <c r="G306" s="142" t="s">
        <v>933</v>
      </c>
      <c r="H306" s="143" t="s">
        <v>2637</v>
      </c>
      <c r="I306" s="144">
        <v>0.5</v>
      </c>
      <c r="J306" s="145" t="s">
        <v>140</v>
      </c>
      <c r="K306" s="146">
        <v>25</v>
      </c>
      <c r="L306" s="201" t="s">
        <v>2483</v>
      </c>
      <c r="M306" s="200"/>
      <c r="N306" s="147"/>
      <c r="O306" s="148"/>
      <c r="P306">
        <v>304</v>
      </c>
      <c r="R306" t="s">
        <v>2629</v>
      </c>
      <c r="T306" t="s">
        <v>2635</v>
      </c>
    </row>
    <row r="307" spans="1:20" hidden="1">
      <c r="A307" s="138">
        <f>IF(C307="","",SUBTOTAL(103,$C$9:C307))</f>
        <v>1</v>
      </c>
      <c r="B307" s="139" t="s">
        <v>150</v>
      </c>
      <c r="C307" s="140" t="s">
        <v>1079</v>
      </c>
      <c r="D307" s="139" t="s">
        <v>971</v>
      </c>
      <c r="E307" s="141" t="s">
        <v>736</v>
      </c>
      <c r="F307" s="142" t="s">
        <v>945</v>
      </c>
      <c r="G307" s="142" t="s">
        <v>818</v>
      </c>
      <c r="H307" s="143" t="s">
        <v>2637</v>
      </c>
      <c r="I307" s="144">
        <v>0.1</v>
      </c>
      <c r="J307" s="145" t="s">
        <v>140</v>
      </c>
      <c r="K307" s="146">
        <v>10</v>
      </c>
      <c r="L307" s="201" t="s">
        <v>2482</v>
      </c>
      <c r="M307" s="200"/>
      <c r="N307" s="147"/>
      <c r="O307" s="148"/>
      <c r="P307">
        <v>305</v>
      </c>
      <c r="R307" t="s">
        <v>2628</v>
      </c>
      <c r="T307" t="s">
        <v>2635</v>
      </c>
    </row>
    <row r="308" spans="1:20" hidden="1">
      <c r="A308" s="138">
        <f>IF(C308="","",SUBTOTAL(103,$C$9:C308))</f>
        <v>1</v>
      </c>
      <c r="B308" s="139" t="s">
        <v>150</v>
      </c>
      <c r="C308" s="140" t="s">
        <v>1079</v>
      </c>
      <c r="D308" s="139" t="s">
        <v>971</v>
      </c>
      <c r="E308" s="141" t="s">
        <v>736</v>
      </c>
      <c r="F308" s="142" t="s">
        <v>945</v>
      </c>
      <c r="G308" s="142" t="s">
        <v>818</v>
      </c>
      <c r="H308" s="143" t="s">
        <v>2637</v>
      </c>
      <c r="I308" s="144">
        <v>0.5</v>
      </c>
      <c r="J308" s="145" t="s">
        <v>140</v>
      </c>
      <c r="K308" s="146">
        <v>25</v>
      </c>
      <c r="L308" s="201" t="s">
        <v>2484</v>
      </c>
      <c r="M308" s="200"/>
      <c r="N308" s="147"/>
      <c r="O308" s="148"/>
      <c r="P308">
        <v>306</v>
      </c>
      <c r="R308" t="s">
        <v>2628</v>
      </c>
      <c r="T308" t="s">
        <v>2635</v>
      </c>
    </row>
    <row r="309" spans="1:20" hidden="1">
      <c r="A309" s="138">
        <f>IF(C309="","",SUBTOTAL(103,$C$9:C309))</f>
        <v>1</v>
      </c>
      <c r="B309" s="139" t="s">
        <v>150</v>
      </c>
      <c r="C309" s="140" t="s">
        <v>1079</v>
      </c>
      <c r="D309" s="139" t="s">
        <v>980</v>
      </c>
      <c r="E309" s="141" t="s">
        <v>736</v>
      </c>
      <c r="F309" s="142" t="s">
        <v>946</v>
      </c>
      <c r="G309" s="142" t="s">
        <v>933</v>
      </c>
      <c r="H309" s="143" t="s">
        <v>2637</v>
      </c>
      <c r="I309" s="144">
        <f>0.2+I310</f>
        <v>0.7</v>
      </c>
      <c r="J309" s="145" t="s">
        <v>140</v>
      </c>
      <c r="K309" s="146">
        <f>14+K310</f>
        <v>39</v>
      </c>
      <c r="L309" s="201" t="s">
        <v>2482</v>
      </c>
      <c r="M309" s="200"/>
      <c r="N309" s="147"/>
      <c r="O309" s="148"/>
      <c r="P309">
        <v>307</v>
      </c>
      <c r="R309" t="s">
        <v>2628</v>
      </c>
      <c r="T309" t="s">
        <v>2635</v>
      </c>
    </row>
    <row r="310" spans="1:20" hidden="1">
      <c r="A310" s="138">
        <f>IF(C310="","",SUBTOTAL(103,$C$9:C310))</f>
        <v>1</v>
      </c>
      <c r="B310" s="139" t="s">
        <v>150</v>
      </c>
      <c r="C310" s="140" t="s">
        <v>1079</v>
      </c>
      <c r="D310" s="139" t="s">
        <v>980</v>
      </c>
      <c r="E310" s="141" t="s">
        <v>736</v>
      </c>
      <c r="F310" s="142" t="s">
        <v>946</v>
      </c>
      <c r="G310" s="142" t="s">
        <v>933</v>
      </c>
      <c r="H310" s="143" t="s">
        <v>2637</v>
      </c>
      <c r="I310" s="144">
        <v>0.5</v>
      </c>
      <c r="J310" s="145" t="s">
        <v>140</v>
      </c>
      <c r="K310" s="146">
        <v>25</v>
      </c>
      <c r="L310" s="201" t="s">
        <v>2483</v>
      </c>
      <c r="M310" s="200"/>
      <c r="N310" s="147"/>
      <c r="O310" s="148"/>
      <c r="P310">
        <v>308</v>
      </c>
      <c r="Q310" s="108" t="s">
        <v>2542</v>
      </c>
      <c r="R310" t="s">
        <v>2628</v>
      </c>
      <c r="T310" t="s">
        <v>2635</v>
      </c>
    </row>
    <row r="311" spans="1:20" hidden="1">
      <c r="A311" s="138">
        <f>IF(C311="","",SUBTOTAL(103,$C$9:C311))</f>
        <v>1</v>
      </c>
      <c r="B311" s="139" t="s">
        <v>150</v>
      </c>
      <c r="C311" s="140" t="s">
        <v>1079</v>
      </c>
      <c r="D311" s="139" t="s">
        <v>980</v>
      </c>
      <c r="E311" s="141" t="s">
        <v>736</v>
      </c>
      <c r="F311" s="142" t="s">
        <v>947</v>
      </c>
      <c r="G311" s="142" t="s">
        <v>933</v>
      </c>
      <c r="H311" s="143" t="s">
        <v>2637</v>
      </c>
      <c r="I311" s="144">
        <f>0.4+I313</f>
        <v>0.9</v>
      </c>
      <c r="J311" s="145" t="s">
        <v>140</v>
      </c>
      <c r="K311" s="146">
        <f>72+K313</f>
        <v>97</v>
      </c>
      <c r="L311" s="201" t="s">
        <v>2482</v>
      </c>
      <c r="M311" s="200"/>
      <c r="N311" s="147"/>
      <c r="O311" s="148"/>
      <c r="P311">
        <v>309</v>
      </c>
      <c r="R311" t="s">
        <v>2628</v>
      </c>
      <c r="T311" t="s">
        <v>2635</v>
      </c>
    </row>
    <row r="312" spans="1:20" hidden="1">
      <c r="A312" s="138">
        <f>IF(C312="","",SUBTOTAL(103,$C$9:C312))</f>
        <v>1</v>
      </c>
      <c r="B312" s="139" t="s">
        <v>150</v>
      </c>
      <c r="C312" s="140" t="s">
        <v>1079</v>
      </c>
      <c r="D312" s="139" t="s">
        <v>980</v>
      </c>
      <c r="E312" s="141" t="s">
        <v>736</v>
      </c>
      <c r="F312" s="142" t="s">
        <v>1071</v>
      </c>
      <c r="G312" s="142" t="s">
        <v>933</v>
      </c>
      <c r="H312" s="143" t="s">
        <v>2637</v>
      </c>
      <c r="I312" s="144">
        <v>2.5</v>
      </c>
      <c r="J312" s="145" t="s">
        <v>140</v>
      </c>
      <c r="K312" s="146">
        <v>90</v>
      </c>
      <c r="L312" s="201" t="s">
        <v>2482</v>
      </c>
      <c r="M312" s="200"/>
      <c r="N312" s="147"/>
      <c r="O312" s="148"/>
      <c r="P312">
        <v>310</v>
      </c>
      <c r="R312" t="s">
        <v>2628</v>
      </c>
      <c r="T312" t="s">
        <v>2635</v>
      </c>
    </row>
    <row r="313" spans="1:20" hidden="1">
      <c r="A313" s="138">
        <f>IF(C313="","",SUBTOTAL(103,$C$9:C313))</f>
        <v>1</v>
      </c>
      <c r="B313" s="139" t="s">
        <v>150</v>
      </c>
      <c r="C313" s="140" t="s">
        <v>1079</v>
      </c>
      <c r="D313" s="139" t="s">
        <v>980</v>
      </c>
      <c r="E313" s="141" t="s">
        <v>736</v>
      </c>
      <c r="F313" s="142" t="s">
        <v>947</v>
      </c>
      <c r="G313" s="142" t="s">
        <v>933</v>
      </c>
      <c r="H313" s="143" t="s">
        <v>2637</v>
      </c>
      <c r="I313" s="144">
        <v>0.5</v>
      </c>
      <c r="J313" s="145" t="s">
        <v>140</v>
      </c>
      <c r="K313" s="146">
        <v>25</v>
      </c>
      <c r="L313" s="201" t="s">
        <v>2483</v>
      </c>
      <c r="M313" s="200"/>
      <c r="N313" s="147"/>
      <c r="O313" s="148"/>
      <c r="P313">
        <v>311</v>
      </c>
      <c r="Q313" s="108" t="s">
        <v>2543</v>
      </c>
      <c r="R313" t="s">
        <v>2628</v>
      </c>
      <c r="T313" t="s">
        <v>2635</v>
      </c>
    </row>
    <row r="314" spans="1:20" hidden="1">
      <c r="A314" s="138">
        <f>IF(C314="","",SUBTOTAL(103,$C$9:C314))</f>
        <v>1</v>
      </c>
      <c r="B314" s="139" t="s">
        <v>150</v>
      </c>
      <c r="C314" s="140" t="s">
        <v>1079</v>
      </c>
      <c r="D314" s="139" t="s">
        <v>978</v>
      </c>
      <c r="E314" s="141" t="s">
        <v>736</v>
      </c>
      <c r="F314" s="142" t="s">
        <v>948</v>
      </c>
      <c r="G314" s="142" t="s">
        <v>887</v>
      </c>
      <c r="H314" s="143" t="s">
        <v>2637</v>
      </c>
      <c r="I314" s="144">
        <v>0.5</v>
      </c>
      <c r="J314" s="145" t="s">
        <v>140</v>
      </c>
      <c r="K314" s="146">
        <v>25</v>
      </c>
      <c r="L314" s="201" t="s">
        <v>2484</v>
      </c>
      <c r="M314" s="200"/>
      <c r="N314" s="147"/>
      <c r="O314" s="148"/>
      <c r="P314">
        <v>312</v>
      </c>
      <c r="R314" t="s">
        <v>2628</v>
      </c>
      <c r="T314" t="s">
        <v>2635</v>
      </c>
    </row>
    <row r="315" spans="1:20" hidden="1">
      <c r="A315" s="138">
        <f>IF(C315="","",SUBTOTAL(103,$C$9:C315))</f>
        <v>1</v>
      </c>
      <c r="B315" s="139" t="s">
        <v>150</v>
      </c>
      <c r="C315" s="140" t="s">
        <v>1079</v>
      </c>
      <c r="D315" s="139" t="s">
        <v>980</v>
      </c>
      <c r="E315" s="141" t="s">
        <v>736</v>
      </c>
      <c r="F315" s="142" t="s">
        <v>950</v>
      </c>
      <c r="G315" s="142" t="s">
        <v>933</v>
      </c>
      <c r="H315" s="143" t="s">
        <v>2637</v>
      </c>
      <c r="I315" s="144">
        <v>0.5</v>
      </c>
      <c r="J315" s="145" t="s">
        <v>140</v>
      </c>
      <c r="K315" s="146">
        <v>25</v>
      </c>
      <c r="L315" s="201" t="s">
        <v>2483</v>
      </c>
      <c r="M315" s="200"/>
      <c r="N315" s="147"/>
      <c r="O315" s="148"/>
      <c r="P315">
        <v>313</v>
      </c>
      <c r="R315" t="s">
        <v>2629</v>
      </c>
      <c r="T315" t="s">
        <v>2635</v>
      </c>
    </row>
    <row r="316" spans="1:20" hidden="1">
      <c r="A316" s="138">
        <f>IF(C316="","",SUBTOTAL(103,$C$9:C316))</f>
        <v>1</v>
      </c>
      <c r="B316" s="139" t="s">
        <v>150</v>
      </c>
      <c r="C316" s="140" t="s">
        <v>1079</v>
      </c>
      <c r="D316" s="139" t="s">
        <v>980</v>
      </c>
      <c r="E316" s="141" t="s">
        <v>736</v>
      </c>
      <c r="F316" s="142" t="s">
        <v>1070</v>
      </c>
      <c r="G316" s="142" t="s">
        <v>933</v>
      </c>
      <c r="H316" s="143" t="s">
        <v>2425</v>
      </c>
      <c r="I316" s="144">
        <v>0.8</v>
      </c>
      <c r="J316" s="145" t="s">
        <v>140</v>
      </c>
      <c r="K316" s="146">
        <v>40</v>
      </c>
      <c r="L316" s="201" t="s">
        <v>2482</v>
      </c>
      <c r="M316" s="200"/>
      <c r="N316" s="147"/>
      <c r="O316" s="148"/>
      <c r="P316">
        <v>314</v>
      </c>
      <c r="R316" t="s">
        <v>2628</v>
      </c>
      <c r="T316" t="s">
        <v>2635</v>
      </c>
    </row>
    <row r="317" spans="1:20" hidden="1">
      <c r="A317" s="138">
        <f>IF(C317="","",SUBTOTAL(103,$C$9:C317))</f>
        <v>1</v>
      </c>
      <c r="B317" s="139" t="s">
        <v>150</v>
      </c>
      <c r="C317" s="140" t="s">
        <v>1079</v>
      </c>
      <c r="D317" s="139" t="s">
        <v>979</v>
      </c>
      <c r="E317" s="141" t="s">
        <v>736</v>
      </c>
      <c r="F317" s="142" t="s">
        <v>951</v>
      </c>
      <c r="G317" s="142" t="s">
        <v>795</v>
      </c>
      <c r="H317" s="143" t="s">
        <v>2637</v>
      </c>
      <c r="I317" s="144">
        <v>0.5</v>
      </c>
      <c r="J317" s="145" t="s">
        <v>140</v>
      </c>
      <c r="K317" s="146">
        <v>25</v>
      </c>
      <c r="L317" s="201" t="s">
        <v>2484</v>
      </c>
      <c r="M317" s="200"/>
      <c r="N317" s="147"/>
      <c r="O317" s="148"/>
      <c r="P317">
        <v>315</v>
      </c>
      <c r="R317" t="s">
        <v>2629</v>
      </c>
      <c r="T317" t="s">
        <v>2635</v>
      </c>
    </row>
    <row r="318" spans="1:20" hidden="1">
      <c r="A318" s="138">
        <f>IF(C318="","",SUBTOTAL(103,$C$9:C318))</f>
        <v>1</v>
      </c>
      <c r="B318" s="139" t="s">
        <v>150</v>
      </c>
      <c r="C318" s="140" t="s">
        <v>1079</v>
      </c>
      <c r="D318" s="139" t="s">
        <v>980</v>
      </c>
      <c r="E318" s="141" t="s">
        <v>736</v>
      </c>
      <c r="F318" s="142" t="s">
        <v>952</v>
      </c>
      <c r="G318" s="142" t="s">
        <v>933</v>
      </c>
      <c r="H318" s="143" t="s">
        <v>2637</v>
      </c>
      <c r="I318" s="144">
        <v>0.5</v>
      </c>
      <c r="J318" s="145" t="s">
        <v>140</v>
      </c>
      <c r="K318" s="146">
        <v>25</v>
      </c>
      <c r="L318" s="201" t="s">
        <v>2484</v>
      </c>
      <c r="M318" s="200"/>
      <c r="N318" s="147"/>
      <c r="O318" s="148"/>
      <c r="P318">
        <v>316</v>
      </c>
      <c r="R318" t="s">
        <v>2629</v>
      </c>
      <c r="T318" t="s">
        <v>2635</v>
      </c>
    </row>
    <row r="319" spans="1:20" hidden="1">
      <c r="A319" s="138">
        <f>IF(C319="","",SUBTOTAL(103,$C$9:C319))</f>
        <v>1</v>
      </c>
      <c r="B319" s="139" t="s">
        <v>150</v>
      </c>
      <c r="C319" s="140" t="s">
        <v>1079</v>
      </c>
      <c r="D319" s="139" t="s">
        <v>978</v>
      </c>
      <c r="E319" s="141" t="s">
        <v>736</v>
      </c>
      <c r="F319" s="142" t="s">
        <v>954</v>
      </c>
      <c r="G319" s="142" t="s">
        <v>887</v>
      </c>
      <c r="H319" s="143" t="s">
        <v>2637</v>
      </c>
      <c r="I319" s="144">
        <v>0.3</v>
      </c>
      <c r="J319" s="145" t="s">
        <v>140</v>
      </c>
      <c r="K319" s="146">
        <v>26</v>
      </c>
      <c r="L319" s="201" t="s">
        <v>2482</v>
      </c>
      <c r="M319" s="200"/>
      <c r="N319" s="147"/>
      <c r="O319" s="148"/>
      <c r="P319">
        <v>317</v>
      </c>
      <c r="R319" t="s">
        <v>2628</v>
      </c>
      <c r="T319" t="s">
        <v>2640</v>
      </c>
    </row>
    <row r="320" spans="1:20" hidden="1">
      <c r="A320" s="138">
        <f>IF(C320="","",SUBTOTAL(103,$C$9:C320))</f>
        <v>1</v>
      </c>
      <c r="B320" s="139" t="s">
        <v>150</v>
      </c>
      <c r="C320" s="140" t="s">
        <v>1079</v>
      </c>
      <c r="D320" s="139" t="s">
        <v>978</v>
      </c>
      <c r="E320" s="141" t="s">
        <v>736</v>
      </c>
      <c r="F320" s="142" t="s">
        <v>954</v>
      </c>
      <c r="G320" s="142" t="s">
        <v>887</v>
      </c>
      <c r="H320" s="143" t="s">
        <v>2637</v>
      </c>
      <c r="I320" s="144">
        <v>0.5</v>
      </c>
      <c r="J320" s="145" t="s">
        <v>140</v>
      </c>
      <c r="K320" s="146">
        <v>25</v>
      </c>
      <c r="L320" s="201" t="s">
        <v>2484</v>
      </c>
      <c r="M320" s="200"/>
      <c r="N320" s="147"/>
      <c r="O320" s="148"/>
      <c r="P320">
        <v>318</v>
      </c>
      <c r="R320" t="s">
        <v>2628</v>
      </c>
      <c r="T320" t="s">
        <v>2640</v>
      </c>
    </row>
    <row r="321" spans="1:20" hidden="1">
      <c r="A321" s="138">
        <f>IF(C321="","",SUBTOTAL(103,$C$9:C321))</f>
        <v>1</v>
      </c>
      <c r="B321" s="139" t="s">
        <v>150</v>
      </c>
      <c r="C321" s="140" t="s">
        <v>1079</v>
      </c>
      <c r="D321" s="139" t="s">
        <v>979</v>
      </c>
      <c r="E321" s="141" t="s">
        <v>736</v>
      </c>
      <c r="F321" s="142" t="s">
        <v>956</v>
      </c>
      <c r="G321" s="142" t="s">
        <v>795</v>
      </c>
      <c r="H321" s="143" t="s">
        <v>2637</v>
      </c>
      <c r="I321" s="144">
        <v>0.3</v>
      </c>
      <c r="J321" s="145" t="s">
        <v>140</v>
      </c>
      <c r="K321" s="146">
        <v>50</v>
      </c>
      <c r="L321" s="201" t="s">
        <v>2484</v>
      </c>
      <c r="M321" s="200"/>
      <c r="N321" s="147"/>
      <c r="O321" s="148"/>
      <c r="P321">
        <v>321</v>
      </c>
      <c r="R321" t="s">
        <v>2628</v>
      </c>
      <c r="T321" t="s">
        <v>2635</v>
      </c>
    </row>
    <row r="322" spans="1:20" hidden="1">
      <c r="A322" s="138">
        <f>IF(C322="","",SUBTOTAL(103,$C$9:C322))</f>
        <v>1</v>
      </c>
      <c r="B322" s="139" t="s">
        <v>150</v>
      </c>
      <c r="C322" s="140" t="s">
        <v>1079</v>
      </c>
      <c r="D322" s="139" t="s">
        <v>978</v>
      </c>
      <c r="E322" s="141" t="s">
        <v>736</v>
      </c>
      <c r="F322" s="142" t="s">
        <v>957</v>
      </c>
      <c r="G322" s="142" t="s">
        <v>887</v>
      </c>
      <c r="H322" s="143" t="s">
        <v>2637</v>
      </c>
      <c r="I322" s="144">
        <v>0.5</v>
      </c>
      <c r="J322" s="145" t="s">
        <v>140</v>
      </c>
      <c r="K322" s="146">
        <v>25</v>
      </c>
      <c r="L322" s="201" t="s">
        <v>2484</v>
      </c>
      <c r="M322" s="200"/>
      <c r="N322" s="147"/>
      <c r="O322" s="148"/>
      <c r="P322">
        <v>322</v>
      </c>
      <c r="R322" t="s">
        <v>2629</v>
      </c>
      <c r="T322" t="s">
        <v>2640</v>
      </c>
    </row>
    <row r="323" spans="1:20" hidden="1">
      <c r="A323" s="138">
        <f>IF(C323="","",SUBTOTAL(103,$C$9:C323))</f>
        <v>1</v>
      </c>
      <c r="B323" s="139" t="s">
        <v>150</v>
      </c>
      <c r="C323" s="140" t="s">
        <v>1079</v>
      </c>
      <c r="D323" s="139" t="s">
        <v>982</v>
      </c>
      <c r="E323" s="141" t="s">
        <v>736</v>
      </c>
      <c r="F323" s="142" t="s">
        <v>944</v>
      </c>
      <c r="G323" s="142" t="s">
        <v>933</v>
      </c>
      <c r="H323" s="143" t="s">
        <v>2637</v>
      </c>
      <c r="I323" s="144">
        <v>0.5</v>
      </c>
      <c r="J323" s="145" t="s">
        <v>140</v>
      </c>
      <c r="K323" s="146">
        <v>100</v>
      </c>
      <c r="L323" s="201" t="s">
        <v>2483</v>
      </c>
      <c r="M323" s="200"/>
      <c r="N323" s="147"/>
      <c r="O323" s="148"/>
      <c r="P323">
        <v>323</v>
      </c>
      <c r="R323" t="s">
        <v>2629</v>
      </c>
      <c r="T323" t="s">
        <v>2635</v>
      </c>
    </row>
    <row r="324" spans="1:20" hidden="1">
      <c r="A324" s="138">
        <f>IF(C324="","",SUBTOTAL(103,$C$9:C324))</f>
        <v>1</v>
      </c>
      <c r="B324" s="139" t="s">
        <v>150</v>
      </c>
      <c r="C324" s="140" t="s">
        <v>1079</v>
      </c>
      <c r="D324" s="139" t="s">
        <v>971</v>
      </c>
      <c r="E324" s="141" t="s">
        <v>736</v>
      </c>
      <c r="F324" s="142" t="s">
        <v>958</v>
      </c>
      <c r="G324" s="142" t="s">
        <v>818</v>
      </c>
      <c r="H324" s="143" t="s">
        <v>2637</v>
      </c>
      <c r="I324" s="144">
        <v>0.1</v>
      </c>
      <c r="J324" s="145" t="s">
        <v>140</v>
      </c>
      <c r="K324" s="146">
        <v>10</v>
      </c>
      <c r="L324" s="201" t="s">
        <v>2482</v>
      </c>
      <c r="M324" s="200"/>
      <c r="N324" s="147"/>
      <c r="O324" s="148"/>
      <c r="P324">
        <v>324</v>
      </c>
      <c r="R324" t="s">
        <v>2628</v>
      </c>
      <c r="T324" t="s">
        <v>2635</v>
      </c>
    </row>
    <row r="325" spans="1:20" hidden="1">
      <c r="A325" s="138">
        <f>IF(C325="","",SUBTOTAL(103,$C$9:C325))</f>
        <v>1</v>
      </c>
      <c r="B325" s="139" t="s">
        <v>150</v>
      </c>
      <c r="C325" s="140" t="s">
        <v>1079</v>
      </c>
      <c r="D325" s="139" t="s">
        <v>971</v>
      </c>
      <c r="E325" s="141" t="s">
        <v>736</v>
      </c>
      <c r="F325" s="142" t="s">
        <v>958</v>
      </c>
      <c r="G325" s="142" t="s">
        <v>818</v>
      </c>
      <c r="H325" s="143" t="s">
        <v>2637</v>
      </c>
      <c r="I325" s="144">
        <v>0.5</v>
      </c>
      <c r="J325" s="145" t="s">
        <v>140</v>
      </c>
      <c r="K325" s="146">
        <v>25</v>
      </c>
      <c r="L325" s="201" t="s">
        <v>2484</v>
      </c>
      <c r="M325" s="200"/>
      <c r="N325" s="147"/>
      <c r="O325" s="148"/>
      <c r="P325">
        <v>325</v>
      </c>
      <c r="R325" t="s">
        <v>2628</v>
      </c>
      <c r="T325" t="s">
        <v>2635</v>
      </c>
    </row>
    <row r="326" spans="1:20" hidden="1">
      <c r="A326" s="138">
        <f>IF(C326="","",SUBTOTAL(103,$C$9:C326))</f>
        <v>1</v>
      </c>
      <c r="B326" s="139" t="s">
        <v>150</v>
      </c>
      <c r="C326" s="140" t="s">
        <v>1079</v>
      </c>
      <c r="D326" s="139" t="s">
        <v>978</v>
      </c>
      <c r="E326" s="141" t="s">
        <v>736</v>
      </c>
      <c r="F326" s="142" t="s">
        <v>959</v>
      </c>
      <c r="G326" s="142" t="s">
        <v>887</v>
      </c>
      <c r="H326" s="143" t="s">
        <v>2637</v>
      </c>
      <c r="I326" s="144">
        <v>0.5</v>
      </c>
      <c r="J326" s="145" t="s">
        <v>140</v>
      </c>
      <c r="K326" s="146">
        <v>25</v>
      </c>
      <c r="L326" s="201" t="s">
        <v>2484</v>
      </c>
      <c r="M326" s="200"/>
      <c r="N326" s="147"/>
      <c r="O326" s="148"/>
      <c r="P326">
        <v>326</v>
      </c>
      <c r="R326" t="s">
        <v>2629</v>
      </c>
      <c r="T326" t="s">
        <v>2635</v>
      </c>
    </row>
    <row r="327" spans="1:20" hidden="1">
      <c r="A327" s="138">
        <f>IF(C327="","",SUBTOTAL(103,$C$9:C327))</f>
        <v>1</v>
      </c>
      <c r="B327" s="139" t="s">
        <v>150</v>
      </c>
      <c r="C327" s="140" t="s">
        <v>1079</v>
      </c>
      <c r="D327" s="139" t="s">
        <v>982</v>
      </c>
      <c r="E327" s="141" t="s">
        <v>736</v>
      </c>
      <c r="F327" s="142" t="s">
        <v>960</v>
      </c>
      <c r="G327" s="142" t="s">
        <v>933</v>
      </c>
      <c r="H327" s="143" t="s">
        <v>2637</v>
      </c>
      <c r="I327" s="144">
        <v>0.1</v>
      </c>
      <c r="J327" s="145" t="s">
        <v>140</v>
      </c>
      <c r="K327" s="146">
        <v>50</v>
      </c>
      <c r="L327" s="201" t="s">
        <v>2483</v>
      </c>
      <c r="M327" s="200"/>
      <c r="N327" s="147"/>
      <c r="O327" s="148"/>
      <c r="P327">
        <v>327</v>
      </c>
      <c r="R327" t="s">
        <v>2629</v>
      </c>
      <c r="T327" t="s">
        <v>2635</v>
      </c>
    </row>
    <row r="328" spans="1:20" hidden="1">
      <c r="A328" s="138">
        <f>IF(C328="","",SUBTOTAL(103,$C$9:C328))</f>
        <v>1</v>
      </c>
      <c r="B328" s="139" t="s">
        <v>150</v>
      </c>
      <c r="C328" s="140" t="s">
        <v>1079</v>
      </c>
      <c r="D328" s="139" t="s">
        <v>982</v>
      </c>
      <c r="E328" s="141" t="s">
        <v>736</v>
      </c>
      <c r="F328" s="142" t="s">
        <v>960</v>
      </c>
      <c r="G328" s="142" t="s">
        <v>933</v>
      </c>
      <c r="H328" s="143" t="s">
        <v>2637</v>
      </c>
      <c r="I328" s="144">
        <v>0.1</v>
      </c>
      <c r="J328" s="145" t="s">
        <v>140</v>
      </c>
      <c r="K328" s="146">
        <v>50</v>
      </c>
      <c r="L328" s="201" t="s">
        <v>2484</v>
      </c>
      <c r="M328" s="200"/>
      <c r="N328" s="147"/>
      <c r="O328" s="148"/>
      <c r="P328">
        <v>328</v>
      </c>
      <c r="R328" t="s">
        <v>2629</v>
      </c>
      <c r="T328" t="s">
        <v>2635</v>
      </c>
    </row>
    <row r="329" spans="1:20" hidden="1">
      <c r="A329" s="138">
        <f>IF(C329="","",SUBTOTAL(103,$C$9:C329))</f>
        <v>1</v>
      </c>
      <c r="B329" s="139" t="s">
        <v>150</v>
      </c>
      <c r="C329" s="140" t="s">
        <v>1079</v>
      </c>
      <c r="D329" s="139" t="s">
        <v>969</v>
      </c>
      <c r="E329" s="141" t="s">
        <v>736</v>
      </c>
      <c r="F329" s="142" t="s">
        <v>1066</v>
      </c>
      <c r="G329" s="142" t="s">
        <v>795</v>
      </c>
      <c r="H329" s="143" t="s">
        <v>2425</v>
      </c>
      <c r="I329" s="144">
        <v>1.7</v>
      </c>
      <c r="J329" s="145" t="s">
        <v>140</v>
      </c>
      <c r="K329" s="146">
        <v>150</v>
      </c>
      <c r="L329" s="201" t="s">
        <v>2483</v>
      </c>
      <c r="M329" s="200"/>
      <c r="N329" s="147"/>
      <c r="O329" s="148"/>
      <c r="P329">
        <v>331</v>
      </c>
      <c r="R329" t="s">
        <v>2629</v>
      </c>
      <c r="T329" t="s">
        <v>2635</v>
      </c>
    </row>
    <row r="330" spans="1:20" hidden="1">
      <c r="A330" s="138">
        <f>IF(C330="","",SUBTOTAL(103,$C$9:C330))</f>
        <v>1</v>
      </c>
      <c r="B330" s="139" t="s">
        <v>150</v>
      </c>
      <c r="C330" s="140" t="s">
        <v>1079</v>
      </c>
      <c r="D330" s="139" t="s">
        <v>969</v>
      </c>
      <c r="E330" s="141" t="s">
        <v>736</v>
      </c>
      <c r="F330" s="142" t="s">
        <v>1066</v>
      </c>
      <c r="G330" s="142" t="s">
        <v>795</v>
      </c>
      <c r="H330" s="143" t="s">
        <v>2425</v>
      </c>
      <c r="I330" s="144">
        <v>1.6</v>
      </c>
      <c r="J330" s="145" t="s">
        <v>140</v>
      </c>
      <c r="K330" s="146">
        <v>140</v>
      </c>
      <c r="L330" s="201" t="s">
        <v>2484</v>
      </c>
      <c r="M330" s="200"/>
      <c r="N330" s="147"/>
      <c r="O330" s="148"/>
      <c r="P330">
        <v>333</v>
      </c>
      <c r="R330" t="s">
        <v>2629</v>
      </c>
      <c r="T330" t="s">
        <v>2635</v>
      </c>
    </row>
    <row r="331" spans="1:20" hidden="1">
      <c r="A331" s="138">
        <f>IF(C331="","",SUBTOTAL(103,$C$9:C331))</f>
        <v>1</v>
      </c>
      <c r="B331" s="139" t="s">
        <v>150</v>
      </c>
      <c r="C331" s="140" t="s">
        <v>1079</v>
      </c>
      <c r="D331" s="139" t="s">
        <v>978</v>
      </c>
      <c r="E331" s="141" t="s">
        <v>736</v>
      </c>
      <c r="F331" s="142" t="s">
        <v>961</v>
      </c>
      <c r="G331" s="142" t="s">
        <v>887</v>
      </c>
      <c r="H331" s="143" t="s">
        <v>2637</v>
      </c>
      <c r="I331" s="144">
        <v>0.5</v>
      </c>
      <c r="J331" s="145" t="s">
        <v>140</v>
      </c>
      <c r="K331" s="146">
        <v>25</v>
      </c>
      <c r="L331" s="201" t="s">
        <v>2484</v>
      </c>
      <c r="M331" s="200"/>
      <c r="N331" s="147"/>
      <c r="O331" s="148"/>
      <c r="P331">
        <v>334</v>
      </c>
      <c r="R331" t="s">
        <v>2629</v>
      </c>
      <c r="T331" t="s">
        <v>2640</v>
      </c>
    </row>
    <row r="332" spans="1:20" hidden="1">
      <c r="A332" s="138">
        <f>IF(C332="","",SUBTOTAL(103,$C$9:C332))</f>
        <v>1</v>
      </c>
      <c r="B332" s="139" t="s">
        <v>150</v>
      </c>
      <c r="C332" s="140" t="s">
        <v>1079</v>
      </c>
      <c r="D332" s="139" t="s">
        <v>969</v>
      </c>
      <c r="E332" s="141" t="s">
        <v>736</v>
      </c>
      <c r="F332" s="142" t="s">
        <v>1063</v>
      </c>
      <c r="G332" s="142" t="s">
        <v>795</v>
      </c>
      <c r="H332" s="143" t="s">
        <v>2425</v>
      </c>
      <c r="I332" s="144">
        <v>0.75</v>
      </c>
      <c r="J332" s="145" t="s">
        <v>140</v>
      </c>
      <c r="K332" s="146">
        <v>70</v>
      </c>
      <c r="L332" s="201" t="s">
        <v>2483</v>
      </c>
      <c r="M332" s="200"/>
      <c r="N332" s="147"/>
      <c r="O332" s="148"/>
      <c r="P332">
        <v>335</v>
      </c>
      <c r="R332" t="s">
        <v>2629</v>
      </c>
      <c r="T332" t="s">
        <v>2639</v>
      </c>
    </row>
    <row r="333" spans="1:20" hidden="1">
      <c r="A333" s="138">
        <f>IF(C333="","",SUBTOTAL(103,$C$9:C333))</f>
        <v>1</v>
      </c>
      <c r="B333" s="139" t="s">
        <v>150</v>
      </c>
      <c r="C333" s="140" t="s">
        <v>1079</v>
      </c>
      <c r="D333" s="139" t="s">
        <v>969</v>
      </c>
      <c r="E333" s="141" t="s">
        <v>736</v>
      </c>
      <c r="F333" s="142" t="s">
        <v>1063</v>
      </c>
      <c r="G333" s="142" t="s">
        <v>795</v>
      </c>
      <c r="H333" s="143" t="s">
        <v>2425</v>
      </c>
      <c r="I333" s="144">
        <v>0.75</v>
      </c>
      <c r="J333" s="145" t="s">
        <v>140</v>
      </c>
      <c r="K333" s="146">
        <v>70</v>
      </c>
      <c r="L333" s="201" t="s">
        <v>2484</v>
      </c>
      <c r="M333" s="200"/>
      <c r="N333" s="147"/>
      <c r="O333" s="148"/>
      <c r="P333">
        <v>336</v>
      </c>
      <c r="R333" t="s">
        <v>2629</v>
      </c>
      <c r="T333" t="s">
        <v>2639</v>
      </c>
    </row>
    <row r="334" spans="1:20" hidden="1">
      <c r="A334" s="138">
        <f>IF(C334="","",SUBTOTAL(103,$C$9:C334))</f>
        <v>1</v>
      </c>
      <c r="B334" s="139" t="s">
        <v>150</v>
      </c>
      <c r="C334" s="140" t="s">
        <v>1079</v>
      </c>
      <c r="D334" s="139" t="s">
        <v>969</v>
      </c>
      <c r="E334" s="141" t="s">
        <v>736</v>
      </c>
      <c r="F334" s="142" t="s">
        <v>1064</v>
      </c>
      <c r="G334" s="142" t="s">
        <v>795</v>
      </c>
      <c r="H334" s="143" t="s">
        <v>2425</v>
      </c>
      <c r="I334" s="144">
        <v>0.75</v>
      </c>
      <c r="J334" s="145" t="s">
        <v>140</v>
      </c>
      <c r="K334" s="146">
        <v>70</v>
      </c>
      <c r="L334" s="201" t="s">
        <v>2483</v>
      </c>
      <c r="M334" s="200"/>
      <c r="N334" s="147"/>
      <c r="O334" s="148"/>
      <c r="P334">
        <v>337</v>
      </c>
      <c r="R334" t="s">
        <v>2629</v>
      </c>
      <c r="T334" t="s">
        <v>2639</v>
      </c>
    </row>
    <row r="335" spans="1:20" hidden="1">
      <c r="A335" s="138">
        <f>IF(C335="","",SUBTOTAL(103,$C$9:C335))</f>
        <v>1</v>
      </c>
      <c r="B335" s="139" t="s">
        <v>150</v>
      </c>
      <c r="C335" s="140" t="s">
        <v>1079</v>
      </c>
      <c r="D335" s="139" t="s">
        <v>969</v>
      </c>
      <c r="E335" s="141" t="s">
        <v>736</v>
      </c>
      <c r="F335" s="142" t="s">
        <v>1064</v>
      </c>
      <c r="G335" s="142" t="s">
        <v>795</v>
      </c>
      <c r="H335" s="143" t="s">
        <v>2425</v>
      </c>
      <c r="I335" s="144">
        <v>0.75</v>
      </c>
      <c r="J335" s="145" t="s">
        <v>140</v>
      </c>
      <c r="K335" s="146">
        <v>70</v>
      </c>
      <c r="L335" s="201" t="s">
        <v>2484</v>
      </c>
      <c r="M335" s="200"/>
      <c r="N335" s="147"/>
      <c r="O335" s="148"/>
      <c r="P335">
        <v>338</v>
      </c>
      <c r="R335" t="s">
        <v>2629</v>
      </c>
      <c r="T335" t="s">
        <v>2639</v>
      </c>
    </row>
    <row r="336" spans="1:20" hidden="1">
      <c r="A336" s="138">
        <f>IF(C336="","",SUBTOTAL(103,$C$9:C336))</f>
        <v>1</v>
      </c>
      <c r="B336" s="139" t="s">
        <v>150</v>
      </c>
      <c r="C336" s="140" t="s">
        <v>1079</v>
      </c>
      <c r="D336" s="139" t="s">
        <v>980</v>
      </c>
      <c r="E336" s="141" t="s">
        <v>736</v>
      </c>
      <c r="F336" s="142" t="s">
        <v>1078</v>
      </c>
      <c r="G336" s="142" t="s">
        <v>933</v>
      </c>
      <c r="H336" s="143" t="s">
        <v>2425</v>
      </c>
      <c r="I336" s="144">
        <v>0.2</v>
      </c>
      <c r="J336" s="145" t="s">
        <v>140</v>
      </c>
      <c r="K336" s="146">
        <v>20</v>
      </c>
      <c r="L336" s="201" t="s">
        <v>2482</v>
      </c>
      <c r="M336" s="200"/>
      <c r="N336" s="147"/>
      <c r="O336" s="148"/>
      <c r="P336">
        <v>339</v>
      </c>
      <c r="R336" t="s">
        <v>2629</v>
      </c>
      <c r="T336" t="s">
        <v>2640</v>
      </c>
    </row>
    <row r="337" spans="1:18" hidden="1">
      <c r="A337" s="149">
        <f>IF(C337="","",SUBTOTAL(103,$C$9:C337))</f>
        <v>1</v>
      </c>
      <c r="B337" s="88" t="s">
        <v>150</v>
      </c>
      <c r="C337" s="150" t="s">
        <v>1079</v>
      </c>
      <c r="D337" s="88" t="s">
        <v>970</v>
      </c>
      <c r="E337" s="151" t="s">
        <v>736</v>
      </c>
      <c r="F337" s="80" t="s">
        <v>2641</v>
      </c>
      <c r="G337" s="80" t="s">
        <v>797</v>
      </c>
      <c r="H337" s="80" t="s">
        <v>1845</v>
      </c>
      <c r="I337" s="90"/>
      <c r="J337" s="93" t="s">
        <v>140</v>
      </c>
      <c r="K337" s="152">
        <v>200</v>
      </c>
      <c r="L337" s="75" t="s">
        <v>2484</v>
      </c>
      <c r="M337" s="189"/>
      <c r="N337" s="87"/>
      <c r="O337" s="59"/>
      <c r="P337">
        <v>332</v>
      </c>
      <c r="R337" t="s">
        <v>2629</v>
      </c>
    </row>
    <row r="338" spans="1:18" hidden="1">
      <c r="A338" s="149">
        <f>IF(C338="","",SUBTOTAL(103,$C$9:C338))</f>
        <v>1</v>
      </c>
      <c r="B338" s="88" t="s">
        <v>150</v>
      </c>
      <c r="C338" s="150" t="s">
        <v>1079</v>
      </c>
      <c r="D338" s="88" t="s">
        <v>980</v>
      </c>
      <c r="E338" s="151" t="s">
        <v>736</v>
      </c>
      <c r="F338" s="80" t="s">
        <v>944</v>
      </c>
      <c r="G338" s="80" t="s">
        <v>933</v>
      </c>
      <c r="H338" s="80" t="s">
        <v>1845</v>
      </c>
      <c r="I338" s="90"/>
      <c r="J338" s="93" t="s">
        <v>140</v>
      </c>
      <c r="K338" s="152">
        <v>100</v>
      </c>
      <c r="L338" s="75" t="s">
        <v>2484</v>
      </c>
      <c r="M338" s="189"/>
      <c r="N338" s="87"/>
      <c r="O338" s="59"/>
      <c r="P338">
        <v>304</v>
      </c>
      <c r="R338" t="s">
        <v>2629</v>
      </c>
    </row>
    <row r="339" spans="1:18" hidden="1">
      <c r="A339" s="149">
        <f>IF(C339="","",SUBTOTAL(103,$C$9:C339))</f>
        <v>1</v>
      </c>
      <c r="B339" s="88" t="s">
        <v>150</v>
      </c>
      <c r="C339" s="150" t="s">
        <v>1079</v>
      </c>
      <c r="D339" s="88" t="s">
        <v>980</v>
      </c>
      <c r="E339" s="151" t="s">
        <v>736</v>
      </c>
      <c r="F339" s="80" t="s">
        <v>960</v>
      </c>
      <c r="G339" s="80" t="s">
        <v>933</v>
      </c>
      <c r="H339" s="80" t="s">
        <v>1845</v>
      </c>
      <c r="I339" s="90"/>
      <c r="J339" s="93" t="s">
        <v>140</v>
      </c>
      <c r="K339" s="152">
        <v>100</v>
      </c>
      <c r="L339" s="75" t="s">
        <v>2484</v>
      </c>
      <c r="M339" s="189"/>
      <c r="N339" s="87"/>
      <c r="O339" s="59"/>
      <c r="P339">
        <v>304</v>
      </c>
      <c r="R339" t="s">
        <v>2629</v>
      </c>
    </row>
    <row r="340" spans="1:18" hidden="1">
      <c r="A340" s="149">
        <f>IF(C340="","",SUBTOTAL(103,$C$9:C340))</f>
        <v>1</v>
      </c>
      <c r="B340" s="88" t="s">
        <v>150</v>
      </c>
      <c r="C340" s="150" t="s">
        <v>1079</v>
      </c>
      <c r="D340" s="88" t="s">
        <v>980</v>
      </c>
      <c r="E340" s="151" t="s">
        <v>736</v>
      </c>
      <c r="F340" s="80" t="s">
        <v>2642</v>
      </c>
      <c r="G340" s="80" t="s">
        <v>933</v>
      </c>
      <c r="H340" s="80" t="s">
        <v>1845</v>
      </c>
      <c r="I340" s="90"/>
      <c r="J340" s="93" t="s">
        <v>140</v>
      </c>
      <c r="K340" s="152">
        <v>100</v>
      </c>
      <c r="L340" s="75" t="s">
        <v>2484</v>
      </c>
      <c r="M340" s="189"/>
      <c r="N340" s="87"/>
      <c r="O340" s="59"/>
      <c r="P340">
        <v>304</v>
      </c>
      <c r="R340" t="s">
        <v>2629</v>
      </c>
    </row>
    <row r="341" spans="1:18" hidden="1">
      <c r="A341" s="149">
        <f>IF(C341="","",SUBTOTAL(103,$C$9:C341))</f>
        <v>1</v>
      </c>
      <c r="B341" s="88" t="s">
        <v>150</v>
      </c>
      <c r="C341" s="150" t="s">
        <v>1079</v>
      </c>
      <c r="D341" s="88" t="s">
        <v>980</v>
      </c>
      <c r="E341" s="151" t="s">
        <v>736</v>
      </c>
      <c r="F341" s="80" t="s">
        <v>2643</v>
      </c>
      <c r="G341" s="80" t="s">
        <v>933</v>
      </c>
      <c r="H341" s="80" t="s">
        <v>1845</v>
      </c>
      <c r="I341" s="90"/>
      <c r="J341" s="93" t="s">
        <v>140</v>
      </c>
      <c r="K341" s="152">
        <v>100</v>
      </c>
      <c r="L341" s="75" t="s">
        <v>2484</v>
      </c>
      <c r="M341" s="189"/>
      <c r="N341" s="87"/>
      <c r="O341" s="59"/>
      <c r="P341">
        <v>304</v>
      </c>
      <c r="R341" t="s">
        <v>2629</v>
      </c>
    </row>
    <row r="342" spans="1:18" hidden="1">
      <c r="A342" s="149">
        <f>IF(C342="","",SUBTOTAL(103,$C$9:C342))</f>
        <v>1</v>
      </c>
      <c r="B342" s="88" t="s">
        <v>150</v>
      </c>
      <c r="C342" s="150" t="s">
        <v>1079</v>
      </c>
      <c r="D342" s="88" t="s">
        <v>979</v>
      </c>
      <c r="E342" s="151" t="s">
        <v>736</v>
      </c>
      <c r="F342" s="80" t="s">
        <v>2644</v>
      </c>
      <c r="G342" s="80" t="s">
        <v>795</v>
      </c>
      <c r="H342" s="80" t="s">
        <v>1845</v>
      </c>
      <c r="I342" s="90"/>
      <c r="J342" s="93" t="s">
        <v>140</v>
      </c>
      <c r="K342" s="152">
        <v>100</v>
      </c>
      <c r="L342" s="75" t="s">
        <v>2484</v>
      </c>
      <c r="M342" s="189"/>
      <c r="N342" s="87"/>
      <c r="O342" s="59"/>
      <c r="P342">
        <v>304</v>
      </c>
      <c r="R342" t="s">
        <v>2629</v>
      </c>
    </row>
    <row r="343" spans="1:18" hidden="1">
      <c r="A343" s="149">
        <f>IF(C343="","",SUBTOTAL(103,$C$9:C343))</f>
        <v>1</v>
      </c>
      <c r="B343" s="88" t="s">
        <v>150</v>
      </c>
      <c r="C343" s="150" t="s">
        <v>1079</v>
      </c>
      <c r="D343" s="88" t="s">
        <v>979</v>
      </c>
      <c r="E343" s="151" t="s">
        <v>736</v>
      </c>
      <c r="F343" s="80" t="s">
        <v>892</v>
      </c>
      <c r="G343" s="80" t="s">
        <v>795</v>
      </c>
      <c r="H343" s="80" t="s">
        <v>1845</v>
      </c>
      <c r="I343" s="90"/>
      <c r="J343" s="93" t="s">
        <v>140</v>
      </c>
      <c r="K343" s="152">
        <v>100</v>
      </c>
      <c r="L343" s="75" t="s">
        <v>2484</v>
      </c>
      <c r="M343" s="189"/>
      <c r="N343" s="87"/>
      <c r="O343" s="59"/>
      <c r="P343">
        <v>304</v>
      </c>
      <c r="R343" t="s">
        <v>2629</v>
      </c>
    </row>
    <row r="344" spans="1:18" hidden="1">
      <c r="A344" s="149">
        <f>IF(C344="","",SUBTOTAL(103,$C$9:C344))</f>
        <v>1</v>
      </c>
      <c r="B344" s="88" t="s">
        <v>150</v>
      </c>
      <c r="C344" s="150" t="s">
        <v>1079</v>
      </c>
      <c r="D344" s="88" t="s">
        <v>979</v>
      </c>
      <c r="E344" s="151" t="s">
        <v>736</v>
      </c>
      <c r="F344" s="80" t="s">
        <v>951</v>
      </c>
      <c r="G344" s="80" t="s">
        <v>795</v>
      </c>
      <c r="H344" s="80" t="s">
        <v>1845</v>
      </c>
      <c r="I344" s="90"/>
      <c r="J344" s="93" t="s">
        <v>140</v>
      </c>
      <c r="K344" s="152">
        <v>100</v>
      </c>
      <c r="L344" s="75" t="s">
        <v>2484</v>
      </c>
      <c r="M344" s="189"/>
      <c r="N344" s="87"/>
      <c r="O344" s="59"/>
      <c r="P344">
        <v>304</v>
      </c>
      <c r="R344" t="s">
        <v>2629</v>
      </c>
    </row>
    <row r="345" spans="1:18" hidden="1">
      <c r="A345" s="149">
        <f>IF(C345="","",SUBTOTAL(103,$C$9:C345))</f>
        <v>1</v>
      </c>
      <c r="B345" s="88" t="s">
        <v>150</v>
      </c>
      <c r="C345" s="150" t="s">
        <v>1079</v>
      </c>
      <c r="D345" s="88" t="s">
        <v>973</v>
      </c>
      <c r="E345" s="151" t="s">
        <v>736</v>
      </c>
      <c r="F345" s="80" t="s">
        <v>870</v>
      </c>
      <c r="G345" s="80" t="s">
        <v>839</v>
      </c>
      <c r="H345" s="80" t="s">
        <v>1845</v>
      </c>
      <c r="I345" s="90"/>
      <c r="J345" s="93" t="s">
        <v>140</v>
      </c>
      <c r="K345" s="152">
        <v>100</v>
      </c>
      <c r="L345" s="75" t="s">
        <v>2484</v>
      </c>
      <c r="M345" s="189"/>
      <c r="N345" s="87"/>
      <c r="O345" s="59"/>
      <c r="P345">
        <v>304</v>
      </c>
      <c r="R345" t="s">
        <v>2629</v>
      </c>
    </row>
    <row r="346" spans="1:18" hidden="1">
      <c r="A346" s="149">
        <f>IF(C346="","",SUBTOTAL(103,$C$9:C346))</f>
        <v>1</v>
      </c>
      <c r="B346" s="88" t="s">
        <v>150</v>
      </c>
      <c r="C346" s="150" t="s">
        <v>1079</v>
      </c>
      <c r="D346" s="88" t="s">
        <v>977</v>
      </c>
      <c r="E346" s="151" t="s">
        <v>736</v>
      </c>
      <c r="F346" s="80" t="s">
        <v>842</v>
      </c>
      <c r="G346" s="80" t="s">
        <v>864</v>
      </c>
      <c r="H346" s="80" t="s">
        <v>1845</v>
      </c>
      <c r="I346" s="90"/>
      <c r="J346" s="93" t="s">
        <v>140</v>
      </c>
      <c r="K346" s="152">
        <v>100</v>
      </c>
      <c r="L346" s="75" t="s">
        <v>2484</v>
      </c>
      <c r="M346" s="189"/>
      <c r="N346" s="87"/>
      <c r="O346" s="59"/>
      <c r="P346">
        <v>304</v>
      </c>
      <c r="R346" t="s">
        <v>2629</v>
      </c>
    </row>
    <row r="347" spans="1:18" hidden="1">
      <c r="A347" s="149">
        <f>IF(C347="","",SUBTOTAL(103,$C$9:C347))</f>
        <v>1</v>
      </c>
      <c r="B347" s="88" t="s">
        <v>150</v>
      </c>
      <c r="C347" s="150" t="s">
        <v>1079</v>
      </c>
      <c r="D347" s="88" t="s">
        <v>1056</v>
      </c>
      <c r="E347" s="151" t="s">
        <v>736</v>
      </c>
      <c r="F347" s="80" t="s">
        <v>1018</v>
      </c>
      <c r="G347" s="80" t="s">
        <v>845</v>
      </c>
      <c r="H347" s="80" t="s">
        <v>1845</v>
      </c>
      <c r="I347" s="90"/>
      <c r="J347" s="93" t="s">
        <v>140</v>
      </c>
      <c r="K347" s="152">
        <v>100</v>
      </c>
      <c r="L347" s="75" t="s">
        <v>2484</v>
      </c>
      <c r="M347" s="189"/>
      <c r="N347" s="87"/>
      <c r="O347" s="59"/>
      <c r="P347">
        <v>304</v>
      </c>
      <c r="R347" t="s">
        <v>2629</v>
      </c>
    </row>
    <row r="348" spans="1:18" hidden="1">
      <c r="A348" s="149">
        <f>IF(C348="","",SUBTOTAL(103,$C$9:C348))</f>
        <v>1</v>
      </c>
      <c r="B348" s="88" t="s">
        <v>150</v>
      </c>
      <c r="C348" s="150" t="s">
        <v>1079</v>
      </c>
      <c r="D348" s="88" t="s">
        <v>1056</v>
      </c>
      <c r="E348" s="151" t="s">
        <v>736</v>
      </c>
      <c r="F348" s="80" t="s">
        <v>876</v>
      </c>
      <c r="G348" s="80" t="s">
        <v>845</v>
      </c>
      <c r="H348" s="80" t="s">
        <v>1845</v>
      </c>
      <c r="I348" s="90"/>
      <c r="J348" s="93" t="s">
        <v>140</v>
      </c>
      <c r="K348" s="152">
        <v>100</v>
      </c>
      <c r="L348" s="75" t="s">
        <v>2484</v>
      </c>
      <c r="M348" s="189"/>
      <c r="N348" s="87"/>
      <c r="O348" s="59"/>
      <c r="P348">
        <v>304</v>
      </c>
      <c r="R348" t="s">
        <v>2629</v>
      </c>
    </row>
    <row r="349" spans="1:18" hidden="1">
      <c r="A349" s="149">
        <f>IF(C349="","",SUBTOTAL(103,$C$9:C349))</f>
        <v>1</v>
      </c>
      <c r="B349" s="88" t="s">
        <v>150</v>
      </c>
      <c r="C349" s="150" t="s">
        <v>1079</v>
      </c>
      <c r="D349" s="88" t="s">
        <v>2645</v>
      </c>
      <c r="E349" s="151" t="s">
        <v>736</v>
      </c>
      <c r="F349" s="80" t="s">
        <v>834</v>
      </c>
      <c r="G349" s="80" t="s">
        <v>752</v>
      </c>
      <c r="H349" s="80" t="s">
        <v>1845</v>
      </c>
      <c r="I349" s="90"/>
      <c r="J349" s="93" t="s">
        <v>140</v>
      </c>
      <c r="K349" s="152">
        <v>100</v>
      </c>
      <c r="L349" s="75" t="s">
        <v>2484</v>
      </c>
      <c r="M349" s="189"/>
      <c r="N349" s="87"/>
      <c r="O349" s="59"/>
      <c r="P349">
        <v>304</v>
      </c>
      <c r="R349" t="s">
        <v>2629</v>
      </c>
    </row>
    <row r="350" spans="1:18" hidden="1">
      <c r="A350" s="149">
        <f>IF(C350="","",SUBTOTAL(103,$C$9:C350))</f>
        <v>1</v>
      </c>
      <c r="B350" s="88" t="s">
        <v>150</v>
      </c>
      <c r="C350" s="150" t="s">
        <v>1079</v>
      </c>
      <c r="D350" s="88" t="s">
        <v>987</v>
      </c>
      <c r="E350" s="151" t="s">
        <v>736</v>
      </c>
      <c r="F350" s="80" t="s">
        <v>786</v>
      </c>
      <c r="G350" s="80" t="s">
        <v>757</v>
      </c>
      <c r="H350" s="80" t="s">
        <v>1845</v>
      </c>
      <c r="I350" s="90"/>
      <c r="J350" s="93" t="s">
        <v>140</v>
      </c>
      <c r="K350" s="152">
        <v>100</v>
      </c>
      <c r="L350" s="75" t="s">
        <v>2484</v>
      </c>
      <c r="M350" s="189"/>
      <c r="N350" s="87"/>
      <c r="O350" s="59"/>
      <c r="P350">
        <v>304</v>
      </c>
      <c r="R350" t="s">
        <v>2629</v>
      </c>
    </row>
    <row r="351" spans="1:18" hidden="1">
      <c r="A351" s="149">
        <f>IF(C351="","",SUBTOTAL(103,$C$9:C351))</f>
        <v>1</v>
      </c>
      <c r="B351" s="88" t="s">
        <v>150</v>
      </c>
      <c r="C351" s="150" t="s">
        <v>1079</v>
      </c>
      <c r="D351" s="88" t="s">
        <v>987</v>
      </c>
      <c r="E351" s="151" t="s">
        <v>736</v>
      </c>
      <c r="F351" s="80" t="s">
        <v>2646</v>
      </c>
      <c r="G351" s="80" t="s">
        <v>757</v>
      </c>
      <c r="H351" s="80" t="s">
        <v>1845</v>
      </c>
      <c r="I351" s="90"/>
      <c r="J351" s="93" t="s">
        <v>140</v>
      </c>
      <c r="K351" s="152">
        <v>100</v>
      </c>
      <c r="L351" s="75" t="s">
        <v>2484</v>
      </c>
      <c r="M351" s="189"/>
      <c r="N351" s="87"/>
      <c r="O351" s="59"/>
      <c r="P351">
        <v>304</v>
      </c>
      <c r="R351" t="s">
        <v>2629</v>
      </c>
    </row>
    <row r="352" spans="1:18" hidden="1">
      <c r="A352" s="149">
        <f>IF(C352="","",SUBTOTAL(103,$C$9:C352))</f>
        <v>1</v>
      </c>
      <c r="B352" s="88" t="s">
        <v>150</v>
      </c>
      <c r="C352" s="150" t="s">
        <v>1079</v>
      </c>
      <c r="D352" s="88" t="s">
        <v>987</v>
      </c>
      <c r="E352" s="151" t="s">
        <v>736</v>
      </c>
      <c r="F352" s="80" t="s">
        <v>2647</v>
      </c>
      <c r="G352" s="80" t="s">
        <v>757</v>
      </c>
      <c r="H352" s="80" t="s">
        <v>1845</v>
      </c>
      <c r="I352" s="90"/>
      <c r="J352" s="93" t="s">
        <v>140</v>
      </c>
      <c r="K352" s="152">
        <v>100</v>
      </c>
      <c r="L352" s="75" t="s">
        <v>2484</v>
      </c>
      <c r="M352" s="189"/>
      <c r="N352" s="87"/>
      <c r="O352" s="59"/>
      <c r="P352">
        <v>304</v>
      </c>
      <c r="R352" t="s">
        <v>2629</v>
      </c>
    </row>
    <row r="353" spans="1:18" hidden="1">
      <c r="A353" s="149">
        <f>IF(C353="","",SUBTOTAL(103,$C$9:C353))</f>
        <v>1</v>
      </c>
      <c r="B353" s="88" t="s">
        <v>150</v>
      </c>
      <c r="C353" s="150" t="s">
        <v>1079</v>
      </c>
      <c r="D353" s="88" t="s">
        <v>2648</v>
      </c>
      <c r="E353" s="151" t="s">
        <v>736</v>
      </c>
      <c r="F353" s="80" t="s">
        <v>2649</v>
      </c>
      <c r="G353" s="80" t="s">
        <v>2650</v>
      </c>
      <c r="H353" s="80" t="s">
        <v>1845</v>
      </c>
      <c r="I353" s="90"/>
      <c r="J353" s="93" t="s">
        <v>140</v>
      </c>
      <c r="K353" s="152">
        <v>100</v>
      </c>
      <c r="L353" s="75" t="s">
        <v>2484</v>
      </c>
      <c r="M353" s="189"/>
      <c r="N353" s="87"/>
      <c r="O353" s="59"/>
      <c r="P353">
        <v>304</v>
      </c>
      <c r="R353" t="s">
        <v>2629</v>
      </c>
    </row>
    <row r="354" spans="1:18" hidden="1">
      <c r="A354" s="149">
        <f>IF(C354="","",SUBTOTAL(103,$C$9:C354))</f>
        <v>1</v>
      </c>
      <c r="B354" s="88" t="s">
        <v>150</v>
      </c>
      <c r="C354" s="150" t="s">
        <v>1079</v>
      </c>
      <c r="D354" s="88" t="s">
        <v>984</v>
      </c>
      <c r="E354" s="151" t="s">
        <v>736</v>
      </c>
      <c r="F354" s="80" t="s">
        <v>2164</v>
      </c>
      <c r="G354" s="80" t="s">
        <v>2165</v>
      </c>
      <c r="H354" s="80" t="s">
        <v>1460</v>
      </c>
      <c r="I354" s="153">
        <v>1</v>
      </c>
      <c r="J354" s="93" t="s">
        <v>2625</v>
      </c>
      <c r="K354" s="154">
        <v>100</v>
      </c>
      <c r="L354" s="75" t="s">
        <v>2483</v>
      </c>
      <c r="M354" s="189"/>
      <c r="N354" s="87"/>
      <c r="O354" s="59"/>
      <c r="P354">
        <v>340</v>
      </c>
      <c r="R354" t="s">
        <v>2628</v>
      </c>
    </row>
    <row r="355" spans="1:18" hidden="1">
      <c r="A355" s="149">
        <f>IF(C355="","",SUBTOTAL(103,$C$9:C355))</f>
        <v>1</v>
      </c>
      <c r="B355" s="88" t="s">
        <v>150</v>
      </c>
      <c r="C355" s="150" t="s">
        <v>1079</v>
      </c>
      <c r="D355" s="88" t="s">
        <v>984</v>
      </c>
      <c r="E355" s="151" t="s">
        <v>736</v>
      </c>
      <c r="F355" s="80" t="s">
        <v>983</v>
      </c>
      <c r="G355" s="80" t="s">
        <v>2166</v>
      </c>
      <c r="H355" s="80" t="s">
        <v>1460</v>
      </c>
      <c r="I355" s="153">
        <v>1</v>
      </c>
      <c r="J355" s="93" t="s">
        <v>2625</v>
      </c>
      <c r="K355" s="154">
        <v>158</v>
      </c>
      <c r="L355" s="75" t="s">
        <v>2484</v>
      </c>
      <c r="M355" s="189"/>
      <c r="N355" s="87"/>
      <c r="O355" s="59"/>
      <c r="P355">
        <v>341</v>
      </c>
      <c r="R355" t="s">
        <v>2629</v>
      </c>
    </row>
    <row r="356" spans="1:18" hidden="1">
      <c r="A356" s="149">
        <f>IF(C356="","",SUBTOTAL(103,$C$9:C356))</f>
        <v>1</v>
      </c>
      <c r="B356" s="88" t="s">
        <v>150</v>
      </c>
      <c r="C356" s="150" t="s">
        <v>1079</v>
      </c>
      <c r="D356" s="88" t="s">
        <v>984</v>
      </c>
      <c r="E356" s="151" t="s">
        <v>736</v>
      </c>
      <c r="F356" s="80" t="s">
        <v>2167</v>
      </c>
      <c r="G356" s="80" t="s">
        <v>2168</v>
      </c>
      <c r="H356" s="80" t="s">
        <v>1460</v>
      </c>
      <c r="I356" s="153">
        <v>1</v>
      </c>
      <c r="J356" s="93" t="s">
        <v>2625</v>
      </c>
      <c r="K356" s="154">
        <v>700</v>
      </c>
      <c r="L356" s="75" t="s">
        <v>2483</v>
      </c>
      <c r="M356" s="189"/>
      <c r="N356" s="87"/>
      <c r="O356" s="59"/>
      <c r="P356">
        <v>342</v>
      </c>
      <c r="R356" t="s">
        <v>2628</v>
      </c>
    </row>
    <row r="357" spans="1:18" hidden="1">
      <c r="A357" s="149">
        <f>IF(C357="","",SUBTOTAL(103,$C$9:C357))</f>
        <v>1</v>
      </c>
      <c r="B357" s="88" t="s">
        <v>150</v>
      </c>
      <c r="C357" s="150" t="s">
        <v>1079</v>
      </c>
      <c r="D357" s="88" t="s">
        <v>986</v>
      </c>
      <c r="E357" s="151" t="s">
        <v>736</v>
      </c>
      <c r="F357" s="80" t="s">
        <v>2169</v>
      </c>
      <c r="G357" s="80" t="s">
        <v>2170</v>
      </c>
      <c r="H357" s="80" t="s">
        <v>1460</v>
      </c>
      <c r="I357" s="153">
        <v>1</v>
      </c>
      <c r="J357" s="93" t="s">
        <v>2625</v>
      </c>
      <c r="K357" s="154">
        <v>200</v>
      </c>
      <c r="L357" s="75" t="s">
        <v>2483</v>
      </c>
      <c r="M357" s="189"/>
      <c r="N357" s="87"/>
      <c r="O357" s="59"/>
      <c r="P357">
        <v>344</v>
      </c>
      <c r="R357" t="s">
        <v>2628</v>
      </c>
    </row>
    <row r="358" spans="1:18" hidden="1">
      <c r="A358" s="149">
        <f>IF(C358="","",SUBTOTAL(103,$C$9:C358))</f>
        <v>1</v>
      </c>
      <c r="B358" s="88" t="s">
        <v>150</v>
      </c>
      <c r="C358" s="150" t="s">
        <v>1079</v>
      </c>
      <c r="D358" s="88" t="s">
        <v>987</v>
      </c>
      <c r="E358" s="151" t="s">
        <v>736</v>
      </c>
      <c r="F358" s="80" t="s">
        <v>2171</v>
      </c>
      <c r="G358" s="80" t="s">
        <v>2172</v>
      </c>
      <c r="H358" s="80" t="s">
        <v>1460</v>
      </c>
      <c r="I358" s="153">
        <v>1</v>
      </c>
      <c r="J358" s="93" t="s">
        <v>2625</v>
      </c>
      <c r="K358" s="154">
        <v>100</v>
      </c>
      <c r="L358" s="75" t="s">
        <v>2484</v>
      </c>
      <c r="M358" s="189"/>
      <c r="N358" s="87"/>
      <c r="O358" s="59"/>
      <c r="P358">
        <v>345</v>
      </c>
      <c r="R358" t="s">
        <v>2629</v>
      </c>
    </row>
    <row r="359" spans="1:18" hidden="1">
      <c r="A359" s="149">
        <f>IF(C359="","",SUBTOTAL(103,$C$9:C359))</f>
        <v>1</v>
      </c>
      <c r="B359" s="88" t="s">
        <v>150</v>
      </c>
      <c r="C359" s="150" t="s">
        <v>1079</v>
      </c>
      <c r="D359" s="88" t="s">
        <v>987</v>
      </c>
      <c r="E359" s="151" t="s">
        <v>736</v>
      </c>
      <c r="F359" s="80" t="s">
        <v>2173</v>
      </c>
      <c r="G359" s="80" t="s">
        <v>2174</v>
      </c>
      <c r="H359" s="80" t="s">
        <v>1460</v>
      </c>
      <c r="I359" s="153">
        <v>1</v>
      </c>
      <c r="J359" s="93" t="s">
        <v>2625</v>
      </c>
      <c r="K359" s="154">
        <v>100</v>
      </c>
      <c r="L359" s="75" t="s">
        <v>2483</v>
      </c>
      <c r="M359" s="189"/>
      <c r="N359" s="87"/>
      <c r="O359" s="59"/>
      <c r="P359">
        <v>346</v>
      </c>
      <c r="R359" t="s">
        <v>2629</v>
      </c>
    </row>
    <row r="360" spans="1:18" hidden="1">
      <c r="A360" s="149">
        <f>IF(C360="","",SUBTOTAL(103,$C$9:C360))</f>
        <v>1</v>
      </c>
      <c r="B360" s="88" t="s">
        <v>150</v>
      </c>
      <c r="C360" s="150" t="s">
        <v>1079</v>
      </c>
      <c r="D360" s="88" t="s">
        <v>987</v>
      </c>
      <c r="E360" s="151" t="s">
        <v>736</v>
      </c>
      <c r="F360" s="80" t="s">
        <v>2175</v>
      </c>
      <c r="G360" s="80" t="s">
        <v>2176</v>
      </c>
      <c r="H360" s="80" t="s">
        <v>1460</v>
      </c>
      <c r="I360" s="153">
        <v>1</v>
      </c>
      <c r="J360" s="93" t="s">
        <v>2625</v>
      </c>
      <c r="K360" s="154">
        <v>100</v>
      </c>
      <c r="L360" s="75" t="s">
        <v>2484</v>
      </c>
      <c r="M360" s="189"/>
      <c r="N360" s="87"/>
      <c r="O360" s="59"/>
      <c r="P360">
        <v>347</v>
      </c>
      <c r="R360" t="s">
        <v>2629</v>
      </c>
    </row>
    <row r="361" spans="1:18" hidden="1">
      <c r="A361" s="149">
        <f>IF(C361="","",SUBTOTAL(103,$C$9:C361))</f>
        <v>1</v>
      </c>
      <c r="B361" s="88" t="s">
        <v>150</v>
      </c>
      <c r="C361" s="150" t="s">
        <v>1079</v>
      </c>
      <c r="D361" s="88" t="s">
        <v>987</v>
      </c>
      <c r="E361" s="151" t="s">
        <v>736</v>
      </c>
      <c r="F361" s="80" t="s">
        <v>2651</v>
      </c>
      <c r="G361" s="80" t="s">
        <v>2652</v>
      </c>
      <c r="H361" s="80" t="s">
        <v>1460</v>
      </c>
      <c r="I361" s="153">
        <v>1</v>
      </c>
      <c r="J361" s="93" t="s">
        <v>2625</v>
      </c>
      <c r="K361" s="155">
        <v>330</v>
      </c>
      <c r="L361" s="75"/>
      <c r="M361" s="189"/>
      <c r="N361" s="87"/>
      <c r="O361" s="59"/>
      <c r="R361" t="s">
        <v>2628</v>
      </c>
    </row>
    <row r="362" spans="1:18" hidden="1">
      <c r="A362" s="149">
        <f>IF(C362="","",SUBTOTAL(103,$C$9:C362))</f>
        <v>1</v>
      </c>
      <c r="B362" s="88" t="s">
        <v>150</v>
      </c>
      <c r="C362" s="150" t="s">
        <v>1079</v>
      </c>
      <c r="D362" s="88" t="s">
        <v>988</v>
      </c>
      <c r="E362" s="151" t="s">
        <v>736</v>
      </c>
      <c r="F362" s="80" t="s">
        <v>2177</v>
      </c>
      <c r="G362" s="80" t="s">
        <v>2178</v>
      </c>
      <c r="H362" s="80" t="s">
        <v>1460</v>
      </c>
      <c r="I362" s="153">
        <v>1</v>
      </c>
      <c r="J362" s="93" t="s">
        <v>2625</v>
      </c>
      <c r="K362" s="154">
        <v>100</v>
      </c>
      <c r="L362" s="75" t="s">
        <v>2484</v>
      </c>
      <c r="M362" s="189"/>
      <c r="N362" s="87"/>
      <c r="O362" s="59"/>
      <c r="P362">
        <v>348</v>
      </c>
      <c r="R362" t="s">
        <v>2628</v>
      </c>
    </row>
    <row r="363" spans="1:18" hidden="1">
      <c r="A363" s="149">
        <f>IF(C363="","",SUBTOTAL(103,$C$9:C363))</f>
        <v>1</v>
      </c>
      <c r="B363" s="88" t="s">
        <v>150</v>
      </c>
      <c r="C363" s="150" t="s">
        <v>1079</v>
      </c>
      <c r="D363" s="88" t="s">
        <v>988</v>
      </c>
      <c r="E363" s="151" t="s">
        <v>736</v>
      </c>
      <c r="F363" s="80" t="s">
        <v>2179</v>
      </c>
      <c r="G363" s="80" t="s">
        <v>2653</v>
      </c>
      <c r="H363" s="80" t="s">
        <v>1460</v>
      </c>
      <c r="I363" s="153">
        <v>1</v>
      </c>
      <c r="J363" s="93" t="s">
        <v>2625</v>
      </c>
      <c r="K363" s="154">
        <v>300</v>
      </c>
      <c r="L363" s="75" t="s">
        <v>2483</v>
      </c>
      <c r="M363" s="189"/>
      <c r="N363" s="87"/>
      <c r="O363" s="59"/>
      <c r="P363">
        <v>349</v>
      </c>
      <c r="R363" t="s">
        <v>2628</v>
      </c>
    </row>
    <row r="364" spans="1:18" hidden="1">
      <c r="A364" s="149">
        <f>IF(C364="","",SUBTOTAL(103,$C$9:C364))</f>
        <v>1</v>
      </c>
      <c r="B364" s="88" t="s">
        <v>150</v>
      </c>
      <c r="C364" s="150" t="s">
        <v>1079</v>
      </c>
      <c r="D364" s="88" t="s">
        <v>988</v>
      </c>
      <c r="E364" s="151" t="s">
        <v>736</v>
      </c>
      <c r="F364" s="80" t="s">
        <v>2654</v>
      </c>
      <c r="G364" s="80" t="s">
        <v>2655</v>
      </c>
      <c r="H364" s="80" t="s">
        <v>1460</v>
      </c>
      <c r="I364" s="153">
        <v>1</v>
      </c>
      <c r="J364" s="93" t="s">
        <v>2625</v>
      </c>
      <c r="K364" s="155">
        <v>50</v>
      </c>
      <c r="L364" s="75"/>
      <c r="M364" s="189"/>
      <c r="N364" s="87"/>
      <c r="O364" s="59"/>
      <c r="R364" t="s">
        <v>2628</v>
      </c>
    </row>
    <row r="365" spans="1:18" hidden="1">
      <c r="A365" s="149">
        <f>IF(C365="","",SUBTOTAL(103,$C$9:C365))</f>
        <v>1</v>
      </c>
      <c r="B365" s="88" t="s">
        <v>150</v>
      </c>
      <c r="C365" s="150" t="s">
        <v>1079</v>
      </c>
      <c r="D365" s="88" t="s">
        <v>1051</v>
      </c>
      <c r="E365" s="151" t="s">
        <v>736</v>
      </c>
      <c r="F365" s="80" t="s">
        <v>990</v>
      </c>
      <c r="G365" s="80" t="s">
        <v>991</v>
      </c>
      <c r="H365" s="80" t="s">
        <v>1460</v>
      </c>
      <c r="I365" s="153">
        <v>1</v>
      </c>
      <c r="J365" s="93" t="s">
        <v>2625</v>
      </c>
      <c r="K365" s="63">
        <v>100</v>
      </c>
      <c r="L365" s="75" t="s">
        <v>2483</v>
      </c>
      <c r="M365" s="189"/>
      <c r="N365" s="87"/>
      <c r="O365" s="59"/>
      <c r="P365">
        <v>350</v>
      </c>
      <c r="R365" t="s">
        <v>2628</v>
      </c>
    </row>
    <row r="366" spans="1:18" hidden="1">
      <c r="A366" s="149">
        <f>IF(C366="","",SUBTOTAL(103,$C$9:C366))</f>
        <v>1</v>
      </c>
      <c r="B366" s="88" t="s">
        <v>150</v>
      </c>
      <c r="C366" s="150" t="s">
        <v>1079</v>
      </c>
      <c r="D366" s="88" t="s">
        <v>1051</v>
      </c>
      <c r="E366" s="151" t="s">
        <v>736</v>
      </c>
      <c r="F366" s="80" t="s">
        <v>992</v>
      </c>
      <c r="G366" s="80" t="s">
        <v>2656</v>
      </c>
      <c r="H366" s="80" t="s">
        <v>1460</v>
      </c>
      <c r="I366" s="153">
        <v>1</v>
      </c>
      <c r="J366" s="93" t="s">
        <v>2625</v>
      </c>
      <c r="K366" s="155">
        <v>200</v>
      </c>
      <c r="L366" s="75"/>
      <c r="M366" s="189"/>
      <c r="N366" s="87"/>
      <c r="O366" s="59"/>
      <c r="R366" t="s">
        <v>2628</v>
      </c>
    </row>
    <row r="367" spans="1:18" hidden="1">
      <c r="A367" s="149">
        <f>IF(C367="","",SUBTOTAL(103,$C$9:C367))</f>
        <v>1</v>
      </c>
      <c r="B367" s="88" t="s">
        <v>150</v>
      </c>
      <c r="C367" s="150" t="s">
        <v>1079</v>
      </c>
      <c r="D367" s="88" t="s">
        <v>1051</v>
      </c>
      <c r="E367" s="151" t="s">
        <v>736</v>
      </c>
      <c r="F367" s="80" t="s">
        <v>992</v>
      </c>
      <c r="G367" s="80" t="s">
        <v>993</v>
      </c>
      <c r="H367" s="80" t="s">
        <v>1460</v>
      </c>
      <c r="I367" s="153">
        <v>1</v>
      </c>
      <c r="J367" s="93" t="s">
        <v>2625</v>
      </c>
      <c r="K367" s="63">
        <v>100</v>
      </c>
      <c r="L367" s="75" t="s">
        <v>2484</v>
      </c>
      <c r="M367" s="189"/>
      <c r="N367" s="87"/>
      <c r="O367" s="59"/>
      <c r="P367">
        <v>351</v>
      </c>
      <c r="R367" t="s">
        <v>2629</v>
      </c>
    </row>
    <row r="368" spans="1:18" hidden="1">
      <c r="A368" s="149">
        <f>IF(C368="","",SUBTOTAL(103,$C$9:C368))</f>
        <v>1</v>
      </c>
      <c r="B368" s="88" t="s">
        <v>150</v>
      </c>
      <c r="C368" s="150" t="s">
        <v>1079</v>
      </c>
      <c r="D368" s="88" t="s">
        <v>1051</v>
      </c>
      <c r="E368" s="151" t="s">
        <v>736</v>
      </c>
      <c r="F368" s="80" t="s">
        <v>994</v>
      </c>
      <c r="G368" s="80" t="s">
        <v>995</v>
      </c>
      <c r="H368" s="80" t="s">
        <v>1460</v>
      </c>
      <c r="I368" s="153">
        <v>1</v>
      </c>
      <c r="J368" s="93" t="s">
        <v>2625</v>
      </c>
      <c r="K368" s="63">
        <v>100</v>
      </c>
      <c r="L368" s="75" t="s">
        <v>2483</v>
      </c>
      <c r="M368" s="189"/>
      <c r="N368" s="87"/>
      <c r="O368" s="59"/>
      <c r="P368">
        <v>353</v>
      </c>
      <c r="R368" t="s">
        <v>2628</v>
      </c>
    </row>
    <row r="369" spans="1:18" hidden="1">
      <c r="A369" s="149">
        <f>IF(C369="","",SUBTOTAL(103,$C$9:C369))</f>
        <v>1</v>
      </c>
      <c r="B369" s="88" t="s">
        <v>150</v>
      </c>
      <c r="C369" s="150" t="s">
        <v>1079</v>
      </c>
      <c r="D369" s="88" t="s">
        <v>1051</v>
      </c>
      <c r="E369" s="151" t="s">
        <v>736</v>
      </c>
      <c r="F369" s="80" t="s">
        <v>996</v>
      </c>
      <c r="G369" s="80" t="s">
        <v>997</v>
      </c>
      <c r="H369" s="80" t="s">
        <v>1460</v>
      </c>
      <c r="I369" s="153">
        <v>1</v>
      </c>
      <c r="J369" s="93" t="s">
        <v>2625</v>
      </c>
      <c r="K369" s="63">
        <v>100</v>
      </c>
      <c r="L369" s="75" t="s">
        <v>2483</v>
      </c>
      <c r="M369" s="189"/>
      <c r="N369" s="87"/>
      <c r="O369" s="59"/>
      <c r="P369">
        <v>354</v>
      </c>
      <c r="R369" t="s">
        <v>2628</v>
      </c>
    </row>
    <row r="370" spans="1:18" hidden="1">
      <c r="A370" s="149">
        <f>IF(C370="","",SUBTOTAL(103,$C$9:C370))</f>
        <v>1</v>
      </c>
      <c r="B370" s="88" t="s">
        <v>150</v>
      </c>
      <c r="C370" s="150" t="s">
        <v>1079</v>
      </c>
      <c r="D370" s="88" t="s">
        <v>1052</v>
      </c>
      <c r="E370" s="151" t="s">
        <v>736</v>
      </c>
      <c r="F370" s="80" t="s">
        <v>998</v>
      </c>
      <c r="G370" s="80" t="s">
        <v>2657</v>
      </c>
      <c r="H370" s="80" t="s">
        <v>1460</v>
      </c>
      <c r="I370" s="153">
        <v>1</v>
      </c>
      <c r="J370" s="93" t="s">
        <v>2625</v>
      </c>
      <c r="K370" s="63">
        <v>100</v>
      </c>
      <c r="L370" s="75" t="s">
        <v>2482</v>
      </c>
      <c r="M370" s="189"/>
      <c r="N370" s="87"/>
      <c r="O370" s="59"/>
      <c r="P370">
        <v>356</v>
      </c>
      <c r="R370" t="s">
        <v>2628</v>
      </c>
    </row>
    <row r="371" spans="1:18" hidden="1">
      <c r="A371" s="149">
        <f>IF(C371="","",SUBTOTAL(103,$C$9:C371))</f>
        <v>1</v>
      </c>
      <c r="B371" s="88" t="s">
        <v>150</v>
      </c>
      <c r="C371" s="150" t="s">
        <v>1079</v>
      </c>
      <c r="D371" s="88" t="s">
        <v>1052</v>
      </c>
      <c r="E371" s="151" t="s">
        <v>736</v>
      </c>
      <c r="F371" s="80" t="s">
        <v>999</v>
      </c>
      <c r="G371" s="80" t="s">
        <v>1000</v>
      </c>
      <c r="H371" s="80" t="s">
        <v>1460</v>
      </c>
      <c r="I371" s="153">
        <v>1</v>
      </c>
      <c r="J371" s="93" t="s">
        <v>2625</v>
      </c>
      <c r="K371" s="63">
        <v>100</v>
      </c>
      <c r="L371" s="75" t="s">
        <v>2483</v>
      </c>
      <c r="M371" s="189"/>
      <c r="N371" s="87"/>
      <c r="O371" s="59"/>
      <c r="P371">
        <v>357</v>
      </c>
      <c r="R371" t="s">
        <v>2629</v>
      </c>
    </row>
    <row r="372" spans="1:18" hidden="1">
      <c r="A372" s="149">
        <f>IF(C372="","",SUBTOTAL(103,$C$9:C372))</f>
        <v>1</v>
      </c>
      <c r="B372" s="88" t="s">
        <v>150</v>
      </c>
      <c r="C372" s="150" t="s">
        <v>1079</v>
      </c>
      <c r="D372" s="88" t="s">
        <v>1051</v>
      </c>
      <c r="E372" s="151" t="s">
        <v>736</v>
      </c>
      <c r="F372" s="80" t="s">
        <v>1001</v>
      </c>
      <c r="G372" s="80" t="s">
        <v>1002</v>
      </c>
      <c r="H372" s="80" t="s">
        <v>1460</v>
      </c>
      <c r="I372" s="153">
        <v>1</v>
      </c>
      <c r="J372" s="93" t="s">
        <v>2625</v>
      </c>
      <c r="K372" s="154">
        <v>240</v>
      </c>
      <c r="L372" s="75" t="s">
        <v>2483</v>
      </c>
      <c r="M372" s="189"/>
      <c r="N372" s="87"/>
      <c r="O372" s="59"/>
      <c r="P372">
        <v>358</v>
      </c>
      <c r="R372" t="s">
        <v>2628</v>
      </c>
    </row>
    <row r="373" spans="1:18" hidden="1">
      <c r="A373" s="149">
        <f>IF(C373="","",SUBTOTAL(103,$C$9:C373))</f>
        <v>1</v>
      </c>
      <c r="B373" s="88" t="s">
        <v>150</v>
      </c>
      <c r="C373" s="150" t="s">
        <v>1079</v>
      </c>
      <c r="D373" s="88" t="s">
        <v>1051</v>
      </c>
      <c r="E373" s="151" t="s">
        <v>736</v>
      </c>
      <c r="F373" s="80" t="s">
        <v>1003</v>
      </c>
      <c r="G373" s="80" t="s">
        <v>1004</v>
      </c>
      <c r="H373" s="80" t="s">
        <v>1460</v>
      </c>
      <c r="I373" s="153">
        <v>1</v>
      </c>
      <c r="J373" s="93" t="s">
        <v>2625</v>
      </c>
      <c r="K373" s="154">
        <v>250</v>
      </c>
      <c r="L373" s="75" t="s">
        <v>2484</v>
      </c>
      <c r="M373" s="189"/>
      <c r="N373" s="87"/>
      <c r="O373" s="59"/>
      <c r="P373">
        <v>360</v>
      </c>
      <c r="R373" t="s">
        <v>2628</v>
      </c>
    </row>
    <row r="374" spans="1:18" hidden="1">
      <c r="A374" s="149">
        <f>IF(C374="","",SUBTOTAL(103,$C$9:C374))</f>
        <v>1</v>
      </c>
      <c r="B374" s="88" t="s">
        <v>150</v>
      </c>
      <c r="C374" s="150" t="s">
        <v>1079</v>
      </c>
      <c r="D374" s="88" t="s">
        <v>1052</v>
      </c>
      <c r="E374" s="151" t="s">
        <v>736</v>
      </c>
      <c r="F374" s="80" t="s">
        <v>1005</v>
      </c>
      <c r="G374" s="80" t="s">
        <v>1006</v>
      </c>
      <c r="H374" s="80" t="s">
        <v>1460</v>
      </c>
      <c r="I374" s="153">
        <v>1</v>
      </c>
      <c r="J374" s="93" t="s">
        <v>2625</v>
      </c>
      <c r="K374" s="63">
        <v>100</v>
      </c>
      <c r="L374" s="75" t="s">
        <v>2484</v>
      </c>
      <c r="M374" s="189"/>
      <c r="N374" s="87"/>
      <c r="O374" s="59"/>
      <c r="P374">
        <v>361</v>
      </c>
      <c r="R374" t="s">
        <v>2629</v>
      </c>
    </row>
    <row r="375" spans="1:18" hidden="1">
      <c r="A375" s="149">
        <f>IF(C375="","",SUBTOTAL(103,$C$9:C375))</f>
        <v>1</v>
      </c>
      <c r="B375" s="88" t="s">
        <v>150</v>
      </c>
      <c r="C375" s="150" t="s">
        <v>1079</v>
      </c>
      <c r="D375" s="88" t="s">
        <v>1052</v>
      </c>
      <c r="E375" s="151" t="s">
        <v>736</v>
      </c>
      <c r="F375" s="80" t="s">
        <v>1007</v>
      </c>
      <c r="G375" s="80" t="s">
        <v>1007</v>
      </c>
      <c r="H375" s="80" t="s">
        <v>1460</v>
      </c>
      <c r="I375" s="153">
        <v>1</v>
      </c>
      <c r="J375" s="93" t="s">
        <v>2625</v>
      </c>
      <c r="K375" s="63">
        <v>25</v>
      </c>
      <c r="L375" s="75" t="s">
        <v>2484</v>
      </c>
      <c r="M375" s="189"/>
      <c r="N375" s="87"/>
      <c r="O375" s="59"/>
      <c r="P375">
        <v>362</v>
      </c>
      <c r="R375" t="s">
        <v>2629</v>
      </c>
    </row>
    <row r="376" spans="1:18" hidden="1">
      <c r="A376" s="149">
        <f>IF(C376="","",SUBTOTAL(103,$C$9:C376))</f>
        <v>1</v>
      </c>
      <c r="B376" s="88" t="s">
        <v>150</v>
      </c>
      <c r="C376" s="150" t="s">
        <v>1079</v>
      </c>
      <c r="D376" s="88" t="s">
        <v>1053</v>
      </c>
      <c r="E376" s="151" t="s">
        <v>736</v>
      </c>
      <c r="F376" s="80" t="s">
        <v>1008</v>
      </c>
      <c r="G376" s="80" t="s">
        <v>1009</v>
      </c>
      <c r="H376" s="80" t="s">
        <v>1460</v>
      </c>
      <c r="I376" s="153">
        <v>1</v>
      </c>
      <c r="J376" s="93" t="s">
        <v>2625</v>
      </c>
      <c r="K376" s="63">
        <v>25</v>
      </c>
      <c r="L376" s="75" t="s">
        <v>2484</v>
      </c>
      <c r="M376" s="189"/>
      <c r="N376" s="87"/>
      <c r="O376" s="59"/>
      <c r="P376">
        <v>363</v>
      </c>
      <c r="R376" t="s">
        <v>2629</v>
      </c>
    </row>
    <row r="377" spans="1:18" hidden="1">
      <c r="A377" s="149">
        <f>IF(C377="","",SUBTOTAL(103,$C$9:C377))</f>
        <v>1</v>
      </c>
      <c r="B377" s="88" t="s">
        <v>150</v>
      </c>
      <c r="C377" s="150" t="s">
        <v>1079</v>
      </c>
      <c r="D377" s="88" t="s">
        <v>1053</v>
      </c>
      <c r="E377" s="151" t="s">
        <v>736</v>
      </c>
      <c r="F377" s="80" t="s">
        <v>1008</v>
      </c>
      <c r="G377" s="80" t="s">
        <v>1010</v>
      </c>
      <c r="H377" s="80" t="s">
        <v>1460</v>
      </c>
      <c r="I377" s="153">
        <v>1</v>
      </c>
      <c r="J377" s="93" t="s">
        <v>2625</v>
      </c>
      <c r="K377" s="63">
        <v>25</v>
      </c>
      <c r="L377" s="75" t="s">
        <v>2484</v>
      </c>
      <c r="M377" s="189"/>
      <c r="N377" s="87"/>
      <c r="O377" s="59"/>
      <c r="P377">
        <v>364</v>
      </c>
      <c r="R377" t="s">
        <v>2629</v>
      </c>
    </row>
    <row r="378" spans="1:18" hidden="1">
      <c r="A378" s="149">
        <f>IF(C378="","",SUBTOTAL(103,$C$9:C378))</f>
        <v>1</v>
      </c>
      <c r="B378" s="88" t="s">
        <v>150</v>
      </c>
      <c r="C378" s="150" t="s">
        <v>1079</v>
      </c>
      <c r="D378" s="88" t="s">
        <v>1052</v>
      </c>
      <c r="E378" s="151" t="s">
        <v>736</v>
      </c>
      <c r="F378" s="80" t="s">
        <v>1011</v>
      </c>
      <c r="G378" s="80" t="s">
        <v>1011</v>
      </c>
      <c r="H378" s="80" t="s">
        <v>1460</v>
      </c>
      <c r="I378" s="153">
        <v>1</v>
      </c>
      <c r="J378" s="93" t="s">
        <v>2625</v>
      </c>
      <c r="K378" s="63">
        <v>25</v>
      </c>
      <c r="L378" s="75" t="s">
        <v>2484</v>
      </c>
      <c r="M378" s="189"/>
      <c r="N378" s="87"/>
      <c r="O378" s="59"/>
      <c r="P378">
        <v>365</v>
      </c>
      <c r="R378" t="s">
        <v>2629</v>
      </c>
    </row>
    <row r="379" spans="1:18" hidden="1">
      <c r="A379" s="149">
        <f>IF(C379="","",SUBTOTAL(103,$C$9:C379))</f>
        <v>1</v>
      </c>
      <c r="B379" s="88" t="s">
        <v>150</v>
      </c>
      <c r="C379" s="150" t="s">
        <v>1079</v>
      </c>
      <c r="D379" s="88" t="s">
        <v>1054</v>
      </c>
      <c r="E379" s="151" t="s">
        <v>736</v>
      </c>
      <c r="F379" s="80" t="s">
        <v>1012</v>
      </c>
      <c r="G379" s="80" t="s">
        <v>1013</v>
      </c>
      <c r="H379" s="80" t="s">
        <v>1460</v>
      </c>
      <c r="I379" s="153">
        <v>1</v>
      </c>
      <c r="J379" s="93" t="s">
        <v>2625</v>
      </c>
      <c r="K379" s="63">
        <v>100</v>
      </c>
      <c r="L379" s="75" t="s">
        <v>2483</v>
      </c>
      <c r="M379" s="189"/>
      <c r="N379" s="87"/>
      <c r="O379" s="59"/>
      <c r="P379">
        <v>366</v>
      </c>
      <c r="R379" t="s">
        <v>2628</v>
      </c>
    </row>
    <row r="380" spans="1:18" hidden="1">
      <c r="A380" s="149">
        <f>IF(C380="","",SUBTOTAL(103,$C$9:C380))</f>
        <v>1</v>
      </c>
      <c r="B380" s="88" t="s">
        <v>150</v>
      </c>
      <c r="C380" s="150" t="s">
        <v>1079</v>
      </c>
      <c r="D380" s="88" t="s">
        <v>1054</v>
      </c>
      <c r="E380" s="151" t="s">
        <v>736</v>
      </c>
      <c r="F380" s="80" t="s">
        <v>1014</v>
      </c>
      <c r="G380" s="80" t="s">
        <v>1015</v>
      </c>
      <c r="H380" s="80" t="s">
        <v>1460</v>
      </c>
      <c r="I380" s="153">
        <v>1</v>
      </c>
      <c r="J380" s="93" t="s">
        <v>2625</v>
      </c>
      <c r="K380" s="63">
        <v>100</v>
      </c>
      <c r="L380" s="75" t="s">
        <v>2483</v>
      </c>
      <c r="M380" s="189"/>
      <c r="N380" s="87"/>
      <c r="O380" s="59"/>
      <c r="P380">
        <v>367</v>
      </c>
      <c r="R380" t="s">
        <v>2628</v>
      </c>
    </row>
    <row r="381" spans="1:18" hidden="1">
      <c r="A381" s="149">
        <f>IF(C381="","",SUBTOTAL(103,$C$9:C381))</f>
        <v>1</v>
      </c>
      <c r="B381" s="88" t="s">
        <v>150</v>
      </c>
      <c r="C381" s="150" t="s">
        <v>1079</v>
      </c>
      <c r="D381" s="88" t="s">
        <v>1055</v>
      </c>
      <c r="E381" s="151" t="s">
        <v>736</v>
      </c>
      <c r="F381" s="80" t="s">
        <v>1016</v>
      </c>
      <c r="G381" s="80" t="s">
        <v>1017</v>
      </c>
      <c r="H381" s="80" t="s">
        <v>1460</v>
      </c>
      <c r="I381" s="153">
        <v>1</v>
      </c>
      <c r="J381" s="93" t="s">
        <v>2625</v>
      </c>
      <c r="K381" s="63">
        <v>100</v>
      </c>
      <c r="L381" s="75" t="s">
        <v>2483</v>
      </c>
      <c r="M381" s="189"/>
      <c r="N381" s="87"/>
      <c r="O381" s="59"/>
      <c r="P381">
        <v>369</v>
      </c>
      <c r="R381" t="s">
        <v>2628</v>
      </c>
    </row>
    <row r="382" spans="1:18" hidden="1">
      <c r="A382" s="149">
        <f>IF(C382="","",SUBTOTAL(103,$C$9:C382))</f>
        <v>1</v>
      </c>
      <c r="B382" s="88" t="s">
        <v>150</v>
      </c>
      <c r="C382" s="150" t="s">
        <v>1079</v>
      </c>
      <c r="D382" s="88" t="s">
        <v>1056</v>
      </c>
      <c r="E382" s="151" t="s">
        <v>736</v>
      </c>
      <c r="F382" s="80" t="s">
        <v>1018</v>
      </c>
      <c r="G382" s="80" t="s">
        <v>1019</v>
      </c>
      <c r="H382" s="80" t="s">
        <v>1460</v>
      </c>
      <c r="I382" s="153">
        <v>1</v>
      </c>
      <c r="J382" s="93" t="s">
        <v>2625</v>
      </c>
      <c r="K382" s="154">
        <v>600</v>
      </c>
      <c r="L382" s="75" t="s">
        <v>2482</v>
      </c>
      <c r="M382" s="189"/>
      <c r="N382" s="87"/>
      <c r="O382" s="59"/>
      <c r="P382">
        <v>370</v>
      </c>
      <c r="R382" t="s">
        <v>2628</v>
      </c>
    </row>
    <row r="383" spans="1:18" hidden="1">
      <c r="A383" s="149">
        <f>IF(C383="","",SUBTOTAL(103,$C$9:C383))</f>
        <v>1</v>
      </c>
      <c r="B383" s="88" t="s">
        <v>150</v>
      </c>
      <c r="C383" s="150" t="s">
        <v>1079</v>
      </c>
      <c r="D383" s="88" t="s">
        <v>1057</v>
      </c>
      <c r="E383" s="151" t="s">
        <v>736</v>
      </c>
      <c r="F383" s="80" t="s">
        <v>1020</v>
      </c>
      <c r="G383" s="80" t="s">
        <v>1021</v>
      </c>
      <c r="H383" s="80" t="s">
        <v>1460</v>
      </c>
      <c r="I383" s="153">
        <v>1</v>
      </c>
      <c r="J383" s="93" t="s">
        <v>2625</v>
      </c>
      <c r="K383" s="63">
        <v>25</v>
      </c>
      <c r="L383" s="75" t="s">
        <v>2484</v>
      </c>
      <c r="M383" s="189"/>
      <c r="N383" s="87"/>
      <c r="O383" s="59"/>
      <c r="P383">
        <v>371</v>
      </c>
      <c r="R383" t="s">
        <v>2629</v>
      </c>
    </row>
    <row r="384" spans="1:18" hidden="1">
      <c r="A384" s="149">
        <f>IF(C384="","",SUBTOTAL(103,$C$9:C384))</f>
        <v>1</v>
      </c>
      <c r="B384" s="88" t="s">
        <v>150</v>
      </c>
      <c r="C384" s="150" t="s">
        <v>1079</v>
      </c>
      <c r="D384" s="88" t="s">
        <v>1057</v>
      </c>
      <c r="E384" s="151" t="s">
        <v>736</v>
      </c>
      <c r="F384" s="80" t="s">
        <v>1020</v>
      </c>
      <c r="G384" s="80" t="s">
        <v>1022</v>
      </c>
      <c r="H384" s="80" t="s">
        <v>1460</v>
      </c>
      <c r="I384" s="153">
        <v>1</v>
      </c>
      <c r="J384" s="93" t="s">
        <v>2625</v>
      </c>
      <c r="K384" s="63">
        <v>100</v>
      </c>
      <c r="L384" s="75" t="s">
        <v>2484</v>
      </c>
      <c r="M384" s="189"/>
      <c r="N384" s="87"/>
      <c r="O384" s="59"/>
      <c r="P384">
        <v>372</v>
      </c>
      <c r="R384" t="s">
        <v>2629</v>
      </c>
    </row>
    <row r="385" spans="1:18" hidden="1">
      <c r="A385" s="149">
        <f>IF(C385="","",SUBTOTAL(103,$C$9:C385))</f>
        <v>1</v>
      </c>
      <c r="B385" s="88" t="s">
        <v>150</v>
      </c>
      <c r="C385" s="150" t="s">
        <v>1079</v>
      </c>
      <c r="D385" s="88" t="s">
        <v>1057</v>
      </c>
      <c r="E385" s="151" t="s">
        <v>736</v>
      </c>
      <c r="F385" s="80" t="s">
        <v>1020</v>
      </c>
      <c r="G385" s="80" t="s">
        <v>1023</v>
      </c>
      <c r="H385" s="80" t="s">
        <v>1460</v>
      </c>
      <c r="I385" s="153">
        <v>1</v>
      </c>
      <c r="J385" s="93" t="s">
        <v>2625</v>
      </c>
      <c r="K385" s="63">
        <v>25</v>
      </c>
      <c r="L385" s="75" t="s">
        <v>2484</v>
      </c>
      <c r="M385" s="189"/>
      <c r="N385" s="87"/>
      <c r="O385" s="59"/>
      <c r="P385">
        <v>373</v>
      </c>
      <c r="R385" t="s">
        <v>2629</v>
      </c>
    </row>
    <row r="386" spans="1:18" hidden="1">
      <c r="A386" s="149">
        <f>IF(C386="","",SUBTOTAL(103,$C$9:C386))</f>
        <v>1</v>
      </c>
      <c r="B386" s="88" t="s">
        <v>150</v>
      </c>
      <c r="C386" s="150" t="s">
        <v>1079</v>
      </c>
      <c r="D386" s="88" t="s">
        <v>1058</v>
      </c>
      <c r="E386" s="151" t="s">
        <v>736</v>
      </c>
      <c r="F386" s="80" t="s">
        <v>1024</v>
      </c>
      <c r="G386" s="80" t="s">
        <v>1025</v>
      </c>
      <c r="H386" s="80" t="s">
        <v>1460</v>
      </c>
      <c r="I386" s="153">
        <v>1</v>
      </c>
      <c r="J386" s="93" t="s">
        <v>2625</v>
      </c>
      <c r="K386" s="63">
        <v>100</v>
      </c>
      <c r="L386" s="75" t="s">
        <v>2483</v>
      </c>
      <c r="M386" s="189"/>
      <c r="N386" s="87"/>
      <c r="O386" s="59"/>
      <c r="P386">
        <v>374</v>
      </c>
      <c r="R386" t="s">
        <v>2628</v>
      </c>
    </row>
    <row r="387" spans="1:18" hidden="1">
      <c r="A387" s="149">
        <f>IF(C387="","",SUBTOTAL(103,$C$9:C387))</f>
        <v>1</v>
      </c>
      <c r="B387" s="88" t="s">
        <v>150</v>
      </c>
      <c r="C387" s="150" t="s">
        <v>1079</v>
      </c>
      <c r="D387" s="88" t="s">
        <v>1058</v>
      </c>
      <c r="E387" s="151" t="s">
        <v>736</v>
      </c>
      <c r="F387" s="80" t="s">
        <v>1024</v>
      </c>
      <c r="G387" s="80" t="s">
        <v>2658</v>
      </c>
      <c r="H387" s="80" t="s">
        <v>1460</v>
      </c>
      <c r="I387" s="153">
        <v>1</v>
      </c>
      <c r="J387" s="93" t="s">
        <v>2625</v>
      </c>
      <c r="K387" s="155">
        <v>200</v>
      </c>
      <c r="L387" s="75"/>
      <c r="M387" s="189"/>
      <c r="N387" s="87"/>
      <c r="O387" s="59"/>
      <c r="R387" t="s">
        <v>2629</v>
      </c>
    </row>
    <row r="388" spans="1:18" hidden="1">
      <c r="A388" s="149">
        <f>IF(C388="","",SUBTOTAL(103,$C$9:C388))</f>
        <v>1</v>
      </c>
      <c r="B388" s="88" t="s">
        <v>150</v>
      </c>
      <c r="C388" s="150" t="s">
        <v>1079</v>
      </c>
      <c r="D388" s="88" t="s">
        <v>1059</v>
      </c>
      <c r="E388" s="151" t="s">
        <v>736</v>
      </c>
      <c r="F388" s="80" t="s">
        <v>1026</v>
      </c>
      <c r="G388" s="80" t="s">
        <v>1027</v>
      </c>
      <c r="H388" s="80" t="s">
        <v>1460</v>
      </c>
      <c r="I388" s="153">
        <v>1</v>
      </c>
      <c r="J388" s="93" t="s">
        <v>2625</v>
      </c>
      <c r="K388" s="63">
        <v>100</v>
      </c>
      <c r="L388" s="75" t="s">
        <v>2483</v>
      </c>
      <c r="M388" s="189"/>
      <c r="N388" s="87"/>
      <c r="O388" s="59"/>
      <c r="P388">
        <v>375</v>
      </c>
      <c r="R388" t="s">
        <v>2628</v>
      </c>
    </row>
    <row r="389" spans="1:18" hidden="1">
      <c r="A389" s="149">
        <f>IF(C389="","",SUBTOTAL(103,$C$9:C389))</f>
        <v>1</v>
      </c>
      <c r="B389" s="88" t="s">
        <v>150</v>
      </c>
      <c r="C389" s="150" t="s">
        <v>1079</v>
      </c>
      <c r="D389" s="88" t="s">
        <v>1059</v>
      </c>
      <c r="E389" s="151" t="s">
        <v>736</v>
      </c>
      <c r="F389" s="80" t="s">
        <v>1028</v>
      </c>
      <c r="G389" s="80" t="s">
        <v>1029</v>
      </c>
      <c r="H389" s="80" t="s">
        <v>1460</v>
      </c>
      <c r="I389" s="153">
        <v>1</v>
      </c>
      <c r="J389" s="93" t="s">
        <v>2625</v>
      </c>
      <c r="K389" s="63">
        <v>100</v>
      </c>
      <c r="L389" s="75" t="s">
        <v>2483</v>
      </c>
      <c r="M389" s="189"/>
      <c r="N389" s="87"/>
      <c r="O389" s="59"/>
      <c r="P389">
        <v>376</v>
      </c>
      <c r="R389" t="s">
        <v>2628</v>
      </c>
    </row>
    <row r="390" spans="1:18" hidden="1">
      <c r="A390" s="149">
        <f>IF(C390="","",SUBTOTAL(103,$C$9:C390))</f>
        <v>1</v>
      </c>
      <c r="B390" s="88" t="s">
        <v>150</v>
      </c>
      <c r="C390" s="150" t="s">
        <v>1079</v>
      </c>
      <c r="D390" s="88" t="s">
        <v>1060</v>
      </c>
      <c r="E390" s="151" t="s">
        <v>736</v>
      </c>
      <c r="F390" s="80" t="s">
        <v>1030</v>
      </c>
      <c r="G390" s="80" t="s">
        <v>1031</v>
      </c>
      <c r="H390" s="80" t="s">
        <v>1460</v>
      </c>
      <c r="I390" s="153">
        <v>1</v>
      </c>
      <c r="J390" s="93" t="s">
        <v>2625</v>
      </c>
      <c r="K390" s="154">
        <v>300</v>
      </c>
      <c r="L390" s="75" t="s">
        <v>2483</v>
      </c>
      <c r="M390" s="189"/>
      <c r="N390" s="87"/>
      <c r="O390" s="59"/>
      <c r="P390">
        <v>377</v>
      </c>
      <c r="R390" t="s">
        <v>2628</v>
      </c>
    </row>
    <row r="391" spans="1:18" hidden="1">
      <c r="A391" s="149">
        <f>IF(C391="","",SUBTOTAL(103,$C$9:C391))</f>
        <v>1</v>
      </c>
      <c r="B391" s="88" t="s">
        <v>150</v>
      </c>
      <c r="C391" s="150" t="s">
        <v>1079</v>
      </c>
      <c r="D391" s="88" t="s">
        <v>1060</v>
      </c>
      <c r="E391" s="151" t="s">
        <v>736</v>
      </c>
      <c r="F391" s="80" t="s">
        <v>1032</v>
      </c>
      <c r="G391" s="80" t="s">
        <v>1033</v>
      </c>
      <c r="H391" s="80" t="s">
        <v>1460</v>
      </c>
      <c r="I391" s="153">
        <v>1</v>
      </c>
      <c r="J391" s="93" t="s">
        <v>2625</v>
      </c>
      <c r="K391" s="63">
        <v>100</v>
      </c>
      <c r="L391" s="75" t="s">
        <v>2483</v>
      </c>
      <c r="M391" s="189"/>
      <c r="N391" s="87"/>
      <c r="O391" s="59"/>
      <c r="P391">
        <v>379</v>
      </c>
      <c r="R391" t="s">
        <v>2628</v>
      </c>
    </row>
    <row r="392" spans="1:18" hidden="1">
      <c r="A392" s="149">
        <f>IF(C392="","",SUBTOTAL(103,$C$9:C392))</f>
        <v>1</v>
      </c>
      <c r="B392" s="88" t="s">
        <v>150</v>
      </c>
      <c r="C392" s="150" t="s">
        <v>1079</v>
      </c>
      <c r="D392" s="88" t="s">
        <v>1060</v>
      </c>
      <c r="E392" s="151" t="s">
        <v>736</v>
      </c>
      <c r="F392" s="80" t="s">
        <v>1034</v>
      </c>
      <c r="G392" s="80" t="s">
        <v>1035</v>
      </c>
      <c r="H392" s="80" t="s">
        <v>1460</v>
      </c>
      <c r="I392" s="153">
        <v>1</v>
      </c>
      <c r="J392" s="93" t="s">
        <v>2625</v>
      </c>
      <c r="K392" s="154">
        <v>25</v>
      </c>
      <c r="L392" s="75" t="s">
        <v>2483</v>
      </c>
      <c r="M392" s="189"/>
      <c r="N392" s="87"/>
      <c r="O392" s="59"/>
      <c r="P392">
        <v>380</v>
      </c>
      <c r="R392" t="s">
        <v>2631</v>
      </c>
    </row>
    <row r="393" spans="1:18" hidden="1">
      <c r="A393" s="149">
        <f>IF(C393="","",SUBTOTAL(103,$C$9:C393))</f>
        <v>1</v>
      </c>
      <c r="B393" s="88" t="s">
        <v>150</v>
      </c>
      <c r="C393" s="150" t="s">
        <v>1079</v>
      </c>
      <c r="D393" s="88" t="s">
        <v>1059</v>
      </c>
      <c r="E393" s="151" t="s">
        <v>736</v>
      </c>
      <c r="F393" s="80" t="s">
        <v>1036</v>
      </c>
      <c r="G393" s="80" t="s">
        <v>1037</v>
      </c>
      <c r="H393" s="80" t="s">
        <v>1460</v>
      </c>
      <c r="I393" s="153">
        <v>1</v>
      </c>
      <c r="J393" s="93" t="s">
        <v>2625</v>
      </c>
      <c r="K393" s="63">
        <v>25</v>
      </c>
      <c r="L393" s="75" t="s">
        <v>2484</v>
      </c>
      <c r="M393" s="189"/>
      <c r="N393" s="87"/>
      <c r="O393" s="59"/>
      <c r="P393">
        <v>381</v>
      </c>
      <c r="R393" t="s">
        <v>2629</v>
      </c>
    </row>
    <row r="394" spans="1:18" hidden="1">
      <c r="A394" s="149">
        <f>IF(C394="","",SUBTOTAL(103,$C$9:C394))</f>
        <v>1</v>
      </c>
      <c r="B394" s="88" t="s">
        <v>150</v>
      </c>
      <c r="C394" s="150" t="s">
        <v>1079</v>
      </c>
      <c r="D394" s="88" t="s">
        <v>1061</v>
      </c>
      <c r="E394" s="151" t="s">
        <v>736</v>
      </c>
      <c r="F394" s="80" t="s">
        <v>1038</v>
      </c>
      <c r="G394" s="80" t="s">
        <v>1039</v>
      </c>
      <c r="H394" s="80" t="s">
        <v>1460</v>
      </c>
      <c r="I394" s="153">
        <v>1</v>
      </c>
      <c r="J394" s="93" t="s">
        <v>2625</v>
      </c>
      <c r="K394" s="63">
        <v>25</v>
      </c>
      <c r="L394" s="75" t="s">
        <v>2484</v>
      </c>
      <c r="M394" s="189"/>
      <c r="N394" s="87">
        <v>10</v>
      </c>
      <c r="O394" s="59"/>
      <c r="P394">
        <v>382</v>
      </c>
      <c r="R394" t="s">
        <v>2629</v>
      </c>
    </row>
    <row r="395" spans="1:18" hidden="1">
      <c r="A395" s="149">
        <f>IF(C395="","",SUBTOTAL(103,$C$9:C395))</f>
        <v>1</v>
      </c>
      <c r="B395" s="88" t="s">
        <v>150</v>
      </c>
      <c r="C395" s="150" t="s">
        <v>1079</v>
      </c>
      <c r="D395" s="88" t="s">
        <v>1061</v>
      </c>
      <c r="E395" s="151" t="s">
        <v>736</v>
      </c>
      <c r="F395" s="80" t="s">
        <v>1040</v>
      </c>
      <c r="G395" s="80" t="s">
        <v>1041</v>
      </c>
      <c r="H395" s="80" t="s">
        <v>1460</v>
      </c>
      <c r="I395" s="153">
        <v>1</v>
      </c>
      <c r="J395" s="93" t="s">
        <v>2625</v>
      </c>
      <c r="K395" s="63">
        <v>25</v>
      </c>
      <c r="L395" s="75" t="s">
        <v>2484</v>
      </c>
      <c r="M395" s="189"/>
      <c r="N395" s="87">
        <v>10</v>
      </c>
      <c r="O395" s="59"/>
      <c r="P395">
        <v>383</v>
      </c>
      <c r="R395" t="s">
        <v>2629</v>
      </c>
    </row>
    <row r="396" spans="1:18" hidden="1">
      <c r="A396" s="149">
        <f>IF(C396="","",SUBTOTAL(103,$C$9:C396))</f>
        <v>1</v>
      </c>
      <c r="B396" s="88" t="s">
        <v>150</v>
      </c>
      <c r="C396" s="150" t="s">
        <v>1079</v>
      </c>
      <c r="D396" s="88" t="s">
        <v>1060</v>
      </c>
      <c r="E396" s="151" t="s">
        <v>736</v>
      </c>
      <c r="F396" s="80" t="s">
        <v>1030</v>
      </c>
      <c r="G396" s="80" t="s">
        <v>1042</v>
      </c>
      <c r="H396" s="80" t="s">
        <v>1460</v>
      </c>
      <c r="I396" s="153">
        <v>1</v>
      </c>
      <c r="J396" s="93" t="s">
        <v>2625</v>
      </c>
      <c r="K396" s="63">
        <v>25</v>
      </c>
      <c r="L396" s="75" t="s">
        <v>2484</v>
      </c>
      <c r="M396" s="189"/>
      <c r="N396" s="87"/>
      <c r="O396" s="59"/>
      <c r="P396">
        <v>384</v>
      </c>
      <c r="R396" t="s">
        <v>2629</v>
      </c>
    </row>
    <row r="397" spans="1:18" hidden="1">
      <c r="A397" s="149">
        <f>IF(C397="","",SUBTOTAL(103,$C$9:C397))</f>
        <v>1</v>
      </c>
      <c r="B397" s="88" t="s">
        <v>150</v>
      </c>
      <c r="C397" s="150" t="s">
        <v>1079</v>
      </c>
      <c r="D397" s="88" t="s">
        <v>1060</v>
      </c>
      <c r="E397" s="151" t="s">
        <v>736</v>
      </c>
      <c r="F397" s="80" t="s">
        <v>1043</v>
      </c>
      <c r="G397" s="80" t="s">
        <v>1044</v>
      </c>
      <c r="H397" s="80" t="s">
        <v>1460</v>
      </c>
      <c r="I397" s="153">
        <v>1</v>
      </c>
      <c r="J397" s="93" t="s">
        <v>2625</v>
      </c>
      <c r="K397" s="63">
        <v>25</v>
      </c>
      <c r="L397" s="75" t="s">
        <v>2484</v>
      </c>
      <c r="M397" s="189"/>
      <c r="N397" s="87"/>
      <c r="O397" s="59"/>
      <c r="P397">
        <v>385</v>
      </c>
      <c r="R397" t="s">
        <v>2629</v>
      </c>
    </row>
    <row r="398" spans="1:18" hidden="1">
      <c r="A398" s="149">
        <f>IF(C398="","",SUBTOTAL(103,$C$9:C398))</f>
        <v>1</v>
      </c>
      <c r="B398" s="88" t="s">
        <v>150</v>
      </c>
      <c r="C398" s="150" t="s">
        <v>1079</v>
      </c>
      <c r="D398" s="88" t="s">
        <v>1060</v>
      </c>
      <c r="E398" s="151" t="s">
        <v>736</v>
      </c>
      <c r="F398" s="80" t="s">
        <v>1045</v>
      </c>
      <c r="G398" s="80" t="s">
        <v>1046</v>
      </c>
      <c r="H398" s="80" t="s">
        <v>1460</v>
      </c>
      <c r="I398" s="153">
        <v>1</v>
      </c>
      <c r="J398" s="93" t="s">
        <v>2625</v>
      </c>
      <c r="K398" s="63">
        <v>100</v>
      </c>
      <c r="L398" s="75" t="s">
        <v>2484</v>
      </c>
      <c r="M398" s="189"/>
      <c r="N398" s="87"/>
      <c r="O398" s="59"/>
      <c r="P398">
        <v>386</v>
      </c>
      <c r="R398" t="s">
        <v>2629</v>
      </c>
    </row>
    <row r="399" spans="1:18" hidden="1">
      <c r="A399" s="149">
        <f>IF(C399="","",SUBTOTAL(103,$C$9:C399))</f>
        <v>1</v>
      </c>
      <c r="B399" s="88" t="s">
        <v>150</v>
      </c>
      <c r="C399" s="150" t="s">
        <v>1079</v>
      </c>
      <c r="D399" s="88" t="s">
        <v>1062</v>
      </c>
      <c r="E399" s="151" t="s">
        <v>736</v>
      </c>
      <c r="F399" s="80" t="s">
        <v>1047</v>
      </c>
      <c r="G399" s="80" t="s">
        <v>1048</v>
      </c>
      <c r="H399" s="80" t="s">
        <v>1460</v>
      </c>
      <c r="I399" s="153">
        <v>1</v>
      </c>
      <c r="J399" s="93" t="s">
        <v>2625</v>
      </c>
      <c r="K399" s="63">
        <v>100</v>
      </c>
      <c r="L399" s="75" t="s">
        <v>2484</v>
      </c>
      <c r="M399" s="189"/>
      <c r="N399" s="87"/>
      <c r="O399" s="59"/>
      <c r="P399">
        <v>387</v>
      </c>
      <c r="R399" t="s">
        <v>2629</v>
      </c>
    </row>
    <row r="400" spans="1:18" hidden="1">
      <c r="A400" s="149">
        <f>IF(C400="","",SUBTOTAL(103,$C$9:C400))</f>
        <v>1</v>
      </c>
      <c r="B400" s="88" t="s">
        <v>150</v>
      </c>
      <c r="C400" s="150" t="s">
        <v>1079</v>
      </c>
      <c r="D400" s="88" t="s">
        <v>1062</v>
      </c>
      <c r="E400" s="151" t="s">
        <v>736</v>
      </c>
      <c r="F400" s="80" t="s">
        <v>1049</v>
      </c>
      <c r="G400" s="80" t="s">
        <v>1049</v>
      </c>
      <c r="H400" s="80" t="s">
        <v>1460</v>
      </c>
      <c r="I400" s="153">
        <v>1</v>
      </c>
      <c r="J400" s="93" t="s">
        <v>2625</v>
      </c>
      <c r="K400" s="63">
        <v>25</v>
      </c>
      <c r="L400" s="75" t="s">
        <v>2484</v>
      </c>
      <c r="M400" s="189"/>
      <c r="N400" s="87"/>
      <c r="O400" s="59"/>
      <c r="P400">
        <v>388</v>
      </c>
      <c r="R400" t="s">
        <v>2629</v>
      </c>
    </row>
    <row r="401" spans="1:18" hidden="1">
      <c r="A401" s="149">
        <f>IF(C401="","",SUBTOTAL(103,$C$9:C401))</f>
        <v>1</v>
      </c>
      <c r="B401" s="88" t="s">
        <v>150</v>
      </c>
      <c r="C401" s="150" t="s">
        <v>1079</v>
      </c>
      <c r="D401" s="88" t="s">
        <v>1062</v>
      </c>
      <c r="E401" s="151" t="s">
        <v>736</v>
      </c>
      <c r="F401" s="80" t="s">
        <v>1049</v>
      </c>
      <c r="G401" s="80" t="s">
        <v>1050</v>
      </c>
      <c r="H401" s="80" t="s">
        <v>1460</v>
      </c>
      <c r="I401" s="153">
        <v>1</v>
      </c>
      <c r="J401" s="93" t="s">
        <v>2625</v>
      </c>
      <c r="K401" s="63">
        <v>100</v>
      </c>
      <c r="L401" s="75" t="s">
        <v>2484</v>
      </c>
      <c r="M401" s="189"/>
      <c r="N401" s="87"/>
      <c r="O401" s="59"/>
      <c r="P401">
        <v>389</v>
      </c>
      <c r="R401" t="s">
        <v>2629</v>
      </c>
    </row>
    <row r="402" spans="1:18" hidden="1">
      <c r="A402" s="132">
        <f>IF(C402="","",SUBTOTAL(103,$C$9:C402))</f>
        <v>1</v>
      </c>
      <c r="B402" s="84" t="s">
        <v>150</v>
      </c>
      <c r="C402" s="133" t="s">
        <v>1079</v>
      </c>
      <c r="D402" s="84" t="s">
        <v>2160</v>
      </c>
      <c r="E402" s="85" t="s">
        <v>2445</v>
      </c>
      <c r="F402" s="82"/>
      <c r="G402" s="82" t="s">
        <v>2664</v>
      </c>
      <c r="H402" s="82" t="s">
        <v>1667</v>
      </c>
      <c r="I402" s="156" t="s">
        <v>2668</v>
      </c>
      <c r="J402" s="136" t="s">
        <v>1371</v>
      </c>
      <c r="K402" s="63">
        <v>5</v>
      </c>
      <c r="L402" s="64" t="s">
        <v>2482</v>
      </c>
      <c r="M402" s="188"/>
      <c r="N402" s="87"/>
      <c r="O402" s="59"/>
      <c r="R402" t="s">
        <v>2631</v>
      </c>
    </row>
    <row r="403" spans="1:18" hidden="1">
      <c r="A403" s="132">
        <f>IF(C403="","",SUBTOTAL(103,$C$9:C403))</f>
        <v>1</v>
      </c>
      <c r="B403" s="84" t="s">
        <v>150</v>
      </c>
      <c r="C403" s="133" t="s">
        <v>1466</v>
      </c>
      <c r="D403" s="84" t="s">
        <v>1080</v>
      </c>
      <c r="E403" s="85" t="s">
        <v>736</v>
      </c>
      <c r="F403" s="82" t="s">
        <v>1081</v>
      </c>
      <c r="G403" s="82"/>
      <c r="H403" s="82" t="s">
        <v>1090</v>
      </c>
      <c r="I403" s="157">
        <v>1</v>
      </c>
      <c r="J403" s="136" t="s">
        <v>989</v>
      </c>
      <c r="K403" s="63">
        <v>859</v>
      </c>
      <c r="L403" s="64" t="s">
        <v>2483</v>
      </c>
      <c r="M403" s="188"/>
      <c r="N403" s="87"/>
      <c r="O403" s="59"/>
      <c r="P403">
        <v>390</v>
      </c>
      <c r="R403" t="s">
        <v>2629</v>
      </c>
    </row>
    <row r="404" spans="1:18" hidden="1">
      <c r="A404" s="132">
        <f>IF(C404="","",SUBTOTAL(103,$C$9:C404))</f>
        <v>1</v>
      </c>
      <c r="B404" s="84" t="s">
        <v>150</v>
      </c>
      <c r="C404" s="133" t="s">
        <v>1466</v>
      </c>
      <c r="D404" s="84" t="s">
        <v>38</v>
      </c>
      <c r="E404" s="85" t="s">
        <v>736</v>
      </c>
      <c r="F404" s="82" t="s">
        <v>1082</v>
      </c>
      <c r="G404" s="82"/>
      <c r="H404" s="82" t="s">
        <v>1090</v>
      </c>
      <c r="I404" s="157">
        <v>1</v>
      </c>
      <c r="J404" s="136" t="s">
        <v>989</v>
      </c>
      <c r="K404" s="63">
        <v>1047</v>
      </c>
      <c r="L404" s="64" t="s">
        <v>2484</v>
      </c>
      <c r="M404" s="188"/>
      <c r="N404" s="87"/>
      <c r="O404" s="59"/>
      <c r="P404">
        <v>391</v>
      </c>
      <c r="R404" t="s">
        <v>2629</v>
      </c>
    </row>
    <row r="405" spans="1:18" hidden="1">
      <c r="A405" s="132">
        <f>IF(C405="","",SUBTOTAL(103,$C$9:C405))</f>
        <v>1</v>
      </c>
      <c r="B405" s="84" t="s">
        <v>150</v>
      </c>
      <c r="C405" s="133" t="s">
        <v>1466</v>
      </c>
      <c r="D405" s="84" t="s">
        <v>16</v>
      </c>
      <c r="E405" s="85" t="s">
        <v>736</v>
      </c>
      <c r="F405" s="82" t="s">
        <v>1083</v>
      </c>
      <c r="G405" s="82"/>
      <c r="H405" s="82" t="s">
        <v>1090</v>
      </c>
      <c r="I405" s="157">
        <v>1</v>
      </c>
      <c r="J405" s="136" t="s">
        <v>989</v>
      </c>
      <c r="K405" s="63">
        <v>499</v>
      </c>
      <c r="L405" s="64" t="s">
        <v>2484</v>
      </c>
      <c r="M405" s="188"/>
      <c r="N405" s="87"/>
      <c r="O405" s="59"/>
      <c r="P405">
        <v>392</v>
      </c>
      <c r="R405" t="s">
        <v>2629</v>
      </c>
    </row>
    <row r="406" spans="1:18" hidden="1">
      <c r="A406" s="132">
        <f>IF(C406="","",SUBTOTAL(103,$C$9:C406))</f>
        <v>1</v>
      </c>
      <c r="B406" s="84" t="s">
        <v>150</v>
      </c>
      <c r="C406" s="133" t="s">
        <v>1466</v>
      </c>
      <c r="D406" s="84" t="s">
        <v>37</v>
      </c>
      <c r="E406" s="85" t="s">
        <v>736</v>
      </c>
      <c r="F406" s="82" t="s">
        <v>1084</v>
      </c>
      <c r="G406" s="82"/>
      <c r="H406" s="82" t="s">
        <v>1090</v>
      </c>
      <c r="I406" s="157">
        <v>1</v>
      </c>
      <c r="J406" s="136" t="s">
        <v>989</v>
      </c>
      <c r="K406" s="63">
        <v>558</v>
      </c>
      <c r="L406" s="64" t="s">
        <v>2483</v>
      </c>
      <c r="M406" s="188"/>
      <c r="N406" s="87"/>
      <c r="O406" s="59"/>
      <c r="P406">
        <v>393</v>
      </c>
      <c r="R406" t="s">
        <v>2629</v>
      </c>
    </row>
    <row r="407" spans="1:18" hidden="1">
      <c r="A407" s="132">
        <f>IF(C407="","",SUBTOTAL(103,$C$9:C407))</f>
        <v>1</v>
      </c>
      <c r="B407" s="84" t="s">
        <v>150</v>
      </c>
      <c r="C407" s="133" t="s">
        <v>1466</v>
      </c>
      <c r="D407" s="84" t="s">
        <v>37</v>
      </c>
      <c r="E407" s="85" t="s">
        <v>736</v>
      </c>
      <c r="F407" s="82" t="s">
        <v>1085</v>
      </c>
      <c r="G407" s="82"/>
      <c r="H407" s="82" t="s">
        <v>1090</v>
      </c>
      <c r="I407" s="157">
        <v>1</v>
      </c>
      <c r="J407" s="136" t="s">
        <v>989</v>
      </c>
      <c r="K407" s="63">
        <v>660</v>
      </c>
      <c r="L407" s="64" t="s">
        <v>2483</v>
      </c>
      <c r="M407" s="188"/>
      <c r="N407" s="87"/>
      <c r="O407" s="59"/>
      <c r="P407">
        <v>394</v>
      </c>
      <c r="R407" t="s">
        <v>2629</v>
      </c>
    </row>
    <row r="408" spans="1:18" hidden="1">
      <c r="A408" s="132">
        <f>IF(C408="","",SUBTOTAL(103,$C$9:C408))</f>
        <v>1</v>
      </c>
      <c r="B408" s="84" t="s">
        <v>150</v>
      </c>
      <c r="C408" s="133" t="s">
        <v>1466</v>
      </c>
      <c r="D408" s="84" t="s">
        <v>38</v>
      </c>
      <c r="E408" s="85" t="s">
        <v>736</v>
      </c>
      <c r="F408" s="82" t="s">
        <v>1086</v>
      </c>
      <c r="G408" s="82"/>
      <c r="H408" s="82" t="s">
        <v>1090</v>
      </c>
      <c r="I408" s="157">
        <v>1</v>
      </c>
      <c r="J408" s="136" t="s">
        <v>989</v>
      </c>
      <c r="K408" s="63">
        <v>913</v>
      </c>
      <c r="L408" s="64" t="s">
        <v>2483</v>
      </c>
      <c r="M408" s="188"/>
      <c r="N408" s="87"/>
      <c r="O408" s="59"/>
      <c r="P408">
        <v>395</v>
      </c>
      <c r="R408" t="s">
        <v>2629</v>
      </c>
    </row>
    <row r="409" spans="1:18" hidden="1">
      <c r="A409" s="132">
        <f>IF(C409="","",SUBTOTAL(103,$C$9:C409))</f>
        <v>1</v>
      </c>
      <c r="B409" s="84" t="s">
        <v>150</v>
      </c>
      <c r="C409" s="133" t="s">
        <v>1466</v>
      </c>
      <c r="D409" s="84" t="s">
        <v>37</v>
      </c>
      <c r="E409" s="85" t="s">
        <v>736</v>
      </c>
      <c r="F409" s="82" t="s">
        <v>1087</v>
      </c>
      <c r="G409" s="82"/>
      <c r="H409" s="82" t="s">
        <v>1090</v>
      </c>
      <c r="I409" s="157">
        <v>1</v>
      </c>
      <c r="J409" s="136" t="s">
        <v>989</v>
      </c>
      <c r="K409" s="63">
        <v>1299</v>
      </c>
      <c r="L409" s="64" t="s">
        <v>2483</v>
      </c>
      <c r="M409" s="188"/>
      <c r="N409" s="87"/>
      <c r="O409" s="59"/>
      <c r="P409">
        <v>396</v>
      </c>
      <c r="R409" t="s">
        <v>2629</v>
      </c>
    </row>
    <row r="410" spans="1:18" hidden="1">
      <c r="A410" s="132">
        <f>IF(C410="","",SUBTOTAL(103,$C$9:C410))</f>
        <v>1</v>
      </c>
      <c r="B410" s="84" t="s">
        <v>150</v>
      </c>
      <c r="C410" s="133" t="s">
        <v>1466</v>
      </c>
      <c r="D410" s="84" t="s">
        <v>26</v>
      </c>
      <c r="E410" s="85" t="s">
        <v>736</v>
      </c>
      <c r="F410" s="82" t="s">
        <v>1088</v>
      </c>
      <c r="G410" s="82"/>
      <c r="H410" s="82" t="s">
        <v>1090</v>
      </c>
      <c r="I410" s="157">
        <v>1</v>
      </c>
      <c r="J410" s="136" t="s">
        <v>989</v>
      </c>
      <c r="K410" s="63">
        <v>846</v>
      </c>
      <c r="L410" s="64" t="s">
        <v>2489</v>
      </c>
      <c r="M410" s="188"/>
      <c r="N410" s="87"/>
      <c r="O410" s="59"/>
      <c r="P410">
        <v>397</v>
      </c>
      <c r="R410" t="s">
        <v>2629</v>
      </c>
    </row>
    <row r="411" spans="1:18" hidden="1">
      <c r="A411" s="132">
        <f>IF(C411="","",SUBTOTAL(103,$C$9:C411))</f>
        <v>1</v>
      </c>
      <c r="B411" s="84" t="s">
        <v>150</v>
      </c>
      <c r="C411" s="133" t="s">
        <v>1466</v>
      </c>
      <c r="D411" s="84" t="s">
        <v>176</v>
      </c>
      <c r="E411" s="85" t="s">
        <v>736</v>
      </c>
      <c r="F411" s="82" t="s">
        <v>1089</v>
      </c>
      <c r="G411" s="82"/>
      <c r="H411" s="82" t="s">
        <v>1090</v>
      </c>
      <c r="I411" s="157">
        <v>1</v>
      </c>
      <c r="J411" s="136" t="s">
        <v>989</v>
      </c>
      <c r="K411" s="63">
        <v>1044</v>
      </c>
      <c r="L411" s="64" t="s">
        <v>2484</v>
      </c>
      <c r="M411" s="188"/>
      <c r="N411" s="87"/>
      <c r="O411" s="59"/>
      <c r="P411">
        <v>398</v>
      </c>
      <c r="R411" t="s">
        <v>2629</v>
      </c>
    </row>
    <row r="412" spans="1:18" hidden="1">
      <c r="A412" s="132">
        <f>IF(C412="","",SUBTOTAL(103,$C$9:C412))</f>
        <v>1</v>
      </c>
      <c r="B412" s="84" t="s">
        <v>150</v>
      </c>
      <c r="C412" s="133" t="s">
        <v>1466</v>
      </c>
      <c r="D412" s="84" t="s">
        <v>1080</v>
      </c>
      <c r="E412" s="85" t="s">
        <v>736</v>
      </c>
      <c r="F412" s="82" t="s">
        <v>1081</v>
      </c>
      <c r="G412" s="82"/>
      <c r="H412" s="82" t="s">
        <v>2180</v>
      </c>
      <c r="I412" s="157">
        <v>1</v>
      </c>
      <c r="J412" s="136" t="s">
        <v>989</v>
      </c>
      <c r="K412" s="63">
        <v>181</v>
      </c>
      <c r="L412" s="64" t="s">
        <v>2483</v>
      </c>
      <c r="M412" s="188"/>
      <c r="N412" s="87"/>
      <c r="O412" s="59"/>
      <c r="P412">
        <v>399</v>
      </c>
      <c r="R412" t="s">
        <v>2631</v>
      </c>
    </row>
    <row r="413" spans="1:18" hidden="1">
      <c r="A413" s="132">
        <f>IF(C413="","",SUBTOTAL(103,$C$9:C413))</f>
        <v>1</v>
      </c>
      <c r="B413" s="84" t="s">
        <v>150</v>
      </c>
      <c r="C413" s="133" t="s">
        <v>1466</v>
      </c>
      <c r="D413" s="84" t="s">
        <v>38</v>
      </c>
      <c r="E413" s="85" t="s">
        <v>736</v>
      </c>
      <c r="F413" s="82" t="s">
        <v>1082</v>
      </c>
      <c r="G413" s="82"/>
      <c r="H413" s="82" t="s">
        <v>2180</v>
      </c>
      <c r="I413" s="157">
        <v>1</v>
      </c>
      <c r="J413" s="136" t="s">
        <v>989</v>
      </c>
      <c r="K413" s="63">
        <v>657</v>
      </c>
      <c r="L413" s="64" t="s">
        <v>2484</v>
      </c>
      <c r="M413" s="188"/>
      <c r="N413" s="87"/>
      <c r="O413" s="59"/>
      <c r="P413">
        <v>400</v>
      </c>
      <c r="R413" t="s">
        <v>2629</v>
      </c>
    </row>
    <row r="414" spans="1:18" hidden="1">
      <c r="A414" s="132">
        <f>IF(C414="","",SUBTOTAL(103,$C$9:C414))</f>
        <v>1</v>
      </c>
      <c r="B414" s="84" t="s">
        <v>150</v>
      </c>
      <c r="C414" s="133" t="s">
        <v>1466</v>
      </c>
      <c r="D414" s="84" t="s">
        <v>16</v>
      </c>
      <c r="E414" s="85" t="s">
        <v>736</v>
      </c>
      <c r="F414" s="82" t="s">
        <v>1083</v>
      </c>
      <c r="G414" s="82"/>
      <c r="H414" s="82" t="s">
        <v>2180</v>
      </c>
      <c r="I414" s="157">
        <v>1</v>
      </c>
      <c r="J414" s="136" t="s">
        <v>989</v>
      </c>
      <c r="K414" s="63">
        <v>553</v>
      </c>
      <c r="L414" s="64" t="s">
        <v>2483</v>
      </c>
      <c r="M414" s="188"/>
      <c r="N414" s="87"/>
      <c r="O414" s="59"/>
      <c r="P414">
        <v>401</v>
      </c>
      <c r="R414" t="s">
        <v>2629</v>
      </c>
    </row>
    <row r="415" spans="1:18" hidden="1">
      <c r="A415" s="132">
        <f>IF(C415="","",SUBTOTAL(103,$C$9:C415))</f>
        <v>1</v>
      </c>
      <c r="B415" s="84" t="s">
        <v>150</v>
      </c>
      <c r="C415" s="133" t="s">
        <v>1466</v>
      </c>
      <c r="D415" s="84" t="s">
        <v>37</v>
      </c>
      <c r="E415" s="85" t="s">
        <v>736</v>
      </c>
      <c r="F415" s="82" t="s">
        <v>1084</v>
      </c>
      <c r="G415" s="82"/>
      <c r="H415" s="82" t="s">
        <v>2180</v>
      </c>
      <c r="I415" s="157">
        <v>1</v>
      </c>
      <c r="J415" s="136" t="s">
        <v>989</v>
      </c>
      <c r="K415" s="63">
        <v>174</v>
      </c>
      <c r="L415" s="64" t="s">
        <v>2483</v>
      </c>
      <c r="M415" s="188"/>
      <c r="N415" s="87"/>
      <c r="O415" s="59"/>
      <c r="P415">
        <v>402</v>
      </c>
      <c r="R415" t="s">
        <v>2629</v>
      </c>
    </row>
    <row r="416" spans="1:18" hidden="1">
      <c r="A416" s="132">
        <f>IF(C416="","",SUBTOTAL(103,$C$9:C416))</f>
        <v>1</v>
      </c>
      <c r="B416" s="84" t="s">
        <v>150</v>
      </c>
      <c r="C416" s="133" t="s">
        <v>1466</v>
      </c>
      <c r="D416" s="84" t="s">
        <v>37</v>
      </c>
      <c r="E416" s="85" t="s">
        <v>736</v>
      </c>
      <c r="F416" s="82" t="s">
        <v>1085</v>
      </c>
      <c r="G416" s="82"/>
      <c r="H416" s="82" t="s">
        <v>2180</v>
      </c>
      <c r="I416" s="157">
        <v>1</v>
      </c>
      <c r="J416" s="136" t="s">
        <v>989</v>
      </c>
      <c r="K416" s="63">
        <v>271</v>
      </c>
      <c r="L416" s="64" t="s">
        <v>2483</v>
      </c>
      <c r="M416" s="188"/>
      <c r="N416" s="87"/>
      <c r="O416" s="59"/>
      <c r="P416">
        <v>403</v>
      </c>
      <c r="R416" t="s">
        <v>2629</v>
      </c>
    </row>
    <row r="417" spans="1:18" hidden="1">
      <c r="A417" s="132">
        <f>IF(C417="","",SUBTOTAL(103,$C$9:C417))</f>
        <v>1</v>
      </c>
      <c r="B417" s="84" t="s">
        <v>150</v>
      </c>
      <c r="C417" s="133" t="s">
        <v>1466</v>
      </c>
      <c r="D417" s="84" t="s">
        <v>38</v>
      </c>
      <c r="E417" s="85" t="s">
        <v>736</v>
      </c>
      <c r="F417" s="82" t="s">
        <v>1086</v>
      </c>
      <c r="G417" s="82"/>
      <c r="H417" s="82" t="s">
        <v>2180</v>
      </c>
      <c r="I417" s="157">
        <v>1</v>
      </c>
      <c r="J417" s="136" t="s">
        <v>989</v>
      </c>
      <c r="K417" s="63">
        <v>533</v>
      </c>
      <c r="L417" s="64" t="s">
        <v>2483</v>
      </c>
      <c r="M417" s="188"/>
      <c r="N417" s="87"/>
      <c r="O417" s="59"/>
      <c r="P417">
        <v>404</v>
      </c>
      <c r="R417" t="s">
        <v>2629</v>
      </c>
    </row>
    <row r="418" spans="1:18" hidden="1">
      <c r="A418" s="132">
        <f>IF(C418="","",SUBTOTAL(103,$C$9:C418))</f>
        <v>1</v>
      </c>
      <c r="B418" s="84" t="s">
        <v>150</v>
      </c>
      <c r="C418" s="133" t="s">
        <v>1466</v>
      </c>
      <c r="D418" s="84" t="s">
        <v>37</v>
      </c>
      <c r="E418" s="85" t="s">
        <v>736</v>
      </c>
      <c r="F418" s="82" t="s">
        <v>1087</v>
      </c>
      <c r="G418" s="82"/>
      <c r="H418" s="82" t="s">
        <v>2180</v>
      </c>
      <c r="I418" s="157">
        <v>1</v>
      </c>
      <c r="J418" s="136" t="s">
        <v>989</v>
      </c>
      <c r="K418" s="63">
        <v>896</v>
      </c>
      <c r="L418" s="64" t="s">
        <v>2483</v>
      </c>
      <c r="M418" s="188"/>
      <c r="N418" s="87"/>
      <c r="O418" s="59"/>
      <c r="P418">
        <v>405</v>
      </c>
      <c r="R418" t="s">
        <v>2629</v>
      </c>
    </row>
    <row r="419" spans="1:18" hidden="1">
      <c r="A419" s="132">
        <f>IF(C419="","",SUBTOTAL(103,$C$9:C419))</f>
        <v>1</v>
      </c>
      <c r="B419" s="84" t="s">
        <v>150</v>
      </c>
      <c r="C419" s="133" t="s">
        <v>1466</v>
      </c>
      <c r="D419" s="84" t="s">
        <v>26</v>
      </c>
      <c r="E419" s="85" t="s">
        <v>736</v>
      </c>
      <c r="F419" s="82" t="s">
        <v>1088</v>
      </c>
      <c r="G419" s="82"/>
      <c r="H419" s="82" t="s">
        <v>2180</v>
      </c>
      <c r="I419" s="157">
        <v>1</v>
      </c>
      <c r="J419" s="136" t="s">
        <v>989</v>
      </c>
      <c r="K419" s="63">
        <v>458</v>
      </c>
      <c r="L419" s="64" t="s">
        <v>2489</v>
      </c>
      <c r="M419" s="188"/>
      <c r="N419" s="87"/>
      <c r="O419" s="59"/>
      <c r="P419">
        <v>406</v>
      </c>
      <c r="R419" t="s">
        <v>2629</v>
      </c>
    </row>
    <row r="420" spans="1:18" hidden="1">
      <c r="A420" s="132">
        <f>IF(C420="","",SUBTOTAL(103,$C$9:C420))</f>
        <v>1</v>
      </c>
      <c r="B420" s="84" t="s">
        <v>150</v>
      </c>
      <c r="C420" s="133" t="s">
        <v>1466</v>
      </c>
      <c r="D420" s="84" t="s">
        <v>176</v>
      </c>
      <c r="E420" s="85" t="s">
        <v>736</v>
      </c>
      <c r="F420" s="82" t="s">
        <v>1089</v>
      </c>
      <c r="G420" s="82"/>
      <c r="H420" s="82" t="s">
        <v>2180</v>
      </c>
      <c r="I420" s="157">
        <v>1</v>
      </c>
      <c r="J420" s="136" t="s">
        <v>989</v>
      </c>
      <c r="K420" s="63">
        <v>649</v>
      </c>
      <c r="L420" s="64" t="s">
        <v>2484</v>
      </c>
      <c r="M420" s="188"/>
      <c r="N420" s="87"/>
      <c r="O420" s="59"/>
      <c r="P420">
        <v>407</v>
      </c>
      <c r="R420" t="s">
        <v>2629</v>
      </c>
    </row>
    <row r="421" spans="1:18" hidden="1">
      <c r="A421" s="149">
        <f>IF(C421="","",SUBTOTAL(103,$C$9:C421))</f>
        <v>1</v>
      </c>
      <c r="B421" s="88" t="s">
        <v>150</v>
      </c>
      <c r="C421" s="150" t="s">
        <v>1466</v>
      </c>
      <c r="D421" s="88" t="s">
        <v>2659</v>
      </c>
      <c r="E421" s="151" t="s">
        <v>736</v>
      </c>
      <c r="F421" s="80" t="s">
        <v>2660</v>
      </c>
      <c r="G421" s="80"/>
      <c r="H421" s="80" t="s">
        <v>2180</v>
      </c>
      <c r="I421" s="153">
        <v>1</v>
      </c>
      <c r="J421" s="93" t="s">
        <v>989</v>
      </c>
      <c r="K421" s="158">
        <v>503</v>
      </c>
      <c r="L421" s="75"/>
      <c r="M421" s="189"/>
      <c r="N421" s="87"/>
      <c r="O421" s="59"/>
      <c r="P421">
        <v>400</v>
      </c>
      <c r="R421" t="s">
        <v>2628</v>
      </c>
    </row>
    <row r="422" spans="1:18" hidden="1">
      <c r="A422" s="29">
        <f>IF(C422="","",SUBTOTAL(103,$C$9:C422))</f>
        <v>1</v>
      </c>
      <c r="B422" s="37" t="s">
        <v>150</v>
      </c>
      <c r="C422" s="62" t="s">
        <v>1274</v>
      </c>
      <c r="D422" s="37" t="s">
        <v>746</v>
      </c>
      <c r="E422" s="31" t="s">
        <v>736</v>
      </c>
      <c r="F422" s="30" t="s">
        <v>1271</v>
      </c>
      <c r="G422" s="30" t="s">
        <v>1269</v>
      </c>
      <c r="H422" s="30" t="s">
        <v>1275</v>
      </c>
      <c r="I422" s="65">
        <v>0.5</v>
      </c>
      <c r="J422" s="67" t="s">
        <v>738</v>
      </c>
      <c r="K422" s="63">
        <v>300</v>
      </c>
      <c r="L422" s="64" t="s">
        <v>2490</v>
      </c>
      <c r="M422" s="188"/>
      <c r="N422" s="35"/>
      <c r="O422" s="12"/>
      <c r="P422">
        <v>552</v>
      </c>
      <c r="R422" t="s">
        <v>2628</v>
      </c>
    </row>
    <row r="423" spans="1:18" hidden="1">
      <c r="A423" s="29">
        <f>IF(C423="","",SUBTOTAL(103,$C$9:C423))</f>
        <v>1</v>
      </c>
      <c r="B423" s="37" t="s">
        <v>150</v>
      </c>
      <c r="C423" s="62" t="s">
        <v>1274</v>
      </c>
      <c r="D423" s="37" t="s">
        <v>744</v>
      </c>
      <c r="E423" s="31" t="s">
        <v>736</v>
      </c>
      <c r="F423" s="30" t="s">
        <v>1272</v>
      </c>
      <c r="G423" s="30" t="s">
        <v>2661</v>
      </c>
      <c r="H423" s="30" t="s">
        <v>1460</v>
      </c>
      <c r="I423" s="125">
        <v>1</v>
      </c>
      <c r="J423" s="67" t="s">
        <v>2662</v>
      </c>
      <c r="K423" s="63">
        <v>1200</v>
      </c>
      <c r="L423" s="64" t="s">
        <v>2477</v>
      </c>
      <c r="M423" s="188"/>
      <c r="N423" s="35"/>
      <c r="O423" s="12"/>
      <c r="P423">
        <v>553</v>
      </c>
      <c r="R423" t="s">
        <v>2631</v>
      </c>
    </row>
    <row r="424" spans="1:18" hidden="1">
      <c r="A424" s="29">
        <f>IF(C424="","",SUBTOTAL(103,$C$9:C424))</f>
        <v>1</v>
      </c>
      <c r="B424" s="37" t="s">
        <v>150</v>
      </c>
      <c r="C424" s="62" t="s">
        <v>1274</v>
      </c>
      <c r="D424" s="37" t="s">
        <v>744</v>
      </c>
      <c r="E424" s="31" t="s">
        <v>736</v>
      </c>
      <c r="F424" s="30" t="s">
        <v>1273</v>
      </c>
      <c r="G424" s="30" t="s">
        <v>2663</v>
      </c>
      <c r="H424" s="30" t="s">
        <v>1460</v>
      </c>
      <c r="I424" s="125">
        <v>1</v>
      </c>
      <c r="J424" s="67" t="s">
        <v>2662</v>
      </c>
      <c r="K424" s="63">
        <v>400</v>
      </c>
      <c r="L424" s="64" t="s">
        <v>2487</v>
      </c>
      <c r="M424" s="188"/>
      <c r="N424" s="35"/>
      <c r="O424" s="12"/>
      <c r="P424">
        <v>554</v>
      </c>
      <c r="R424" t="s">
        <v>2629</v>
      </c>
    </row>
    <row r="425" spans="1:18" hidden="1">
      <c r="A425" s="29">
        <f>IF(C425="","",SUBTOTAL(103,$C$9:C425))</f>
        <v>1</v>
      </c>
      <c r="B425" s="37" t="s">
        <v>150</v>
      </c>
      <c r="C425" s="62" t="s">
        <v>1274</v>
      </c>
      <c r="D425" s="37" t="s">
        <v>1846</v>
      </c>
      <c r="E425" s="31" t="s">
        <v>736</v>
      </c>
      <c r="F425" s="30" t="s">
        <v>1847</v>
      </c>
      <c r="G425" s="30" t="s">
        <v>1848</v>
      </c>
      <c r="H425" s="30" t="s">
        <v>1460</v>
      </c>
      <c r="I425" s="65">
        <v>0.5</v>
      </c>
      <c r="J425" s="67" t="s">
        <v>738</v>
      </c>
      <c r="K425" s="63">
        <v>120</v>
      </c>
      <c r="L425" s="64" t="s">
        <v>2477</v>
      </c>
      <c r="M425" s="188"/>
      <c r="N425" s="35"/>
      <c r="O425" s="12"/>
      <c r="P425">
        <v>555</v>
      </c>
      <c r="R425" t="s">
        <v>2631</v>
      </c>
    </row>
    <row r="426" spans="1:18">
      <c r="A426" s="29" t="str">
        <f>IF(C426="","",SUBTOTAL(103,$C$9:C426))</f>
        <v/>
      </c>
      <c r="B426" s="37"/>
      <c r="C426" s="62"/>
      <c r="D426" s="37"/>
      <c r="E426" s="31"/>
      <c r="F426" s="30"/>
      <c r="G426" s="30"/>
      <c r="H426" s="30"/>
      <c r="I426" s="65"/>
      <c r="J426" s="67"/>
      <c r="K426" s="63"/>
      <c r="L426" s="107"/>
      <c r="M426" s="188"/>
      <c r="N426" s="35"/>
      <c r="O426" s="12" t="s">
        <v>147</v>
      </c>
      <c r="P426">
        <v>555</v>
      </c>
      <c r="R426" t="s">
        <v>2631</v>
      </c>
    </row>
    <row r="427" spans="1:18">
      <c r="O427" s="102" t="s">
        <v>147</v>
      </c>
    </row>
    <row r="428" spans="1:18" ht="18.75" collapsed="1">
      <c r="A428" s="103" t="s">
        <v>2514</v>
      </c>
      <c r="O428" s="212" t="s">
        <v>147</v>
      </c>
    </row>
    <row r="429" spans="1:18" ht="27" collapsed="1">
      <c r="A429" s="161" t="s">
        <v>1468</v>
      </c>
      <c r="B429" s="162" t="s">
        <v>149</v>
      </c>
      <c r="C429" s="163" t="s">
        <v>726</v>
      </c>
      <c r="D429" s="164" t="s">
        <v>2</v>
      </c>
      <c r="E429" s="165" t="s">
        <v>1469</v>
      </c>
      <c r="F429" s="163" t="s">
        <v>1270</v>
      </c>
      <c r="G429" s="163" t="s">
        <v>1</v>
      </c>
      <c r="H429" s="220" t="s">
        <v>2598</v>
      </c>
      <c r="I429" s="221"/>
      <c r="J429" s="222"/>
      <c r="K429" s="166" t="s">
        <v>728</v>
      </c>
      <c r="L429" s="166"/>
      <c r="M429" s="163" t="s">
        <v>2495</v>
      </c>
      <c r="N429" s="167"/>
      <c r="O429" s="212" t="s">
        <v>147</v>
      </c>
      <c r="Q429" s="105"/>
    </row>
    <row r="430" spans="1:18" hidden="1">
      <c r="A430" s="96">
        <f>IF(C430="","",SUBTOTAL(103,$C$9:C430))</f>
        <v>2</v>
      </c>
      <c r="B430" s="109" t="s">
        <v>150</v>
      </c>
      <c r="C430" s="168" t="s">
        <v>1079</v>
      </c>
      <c r="D430" s="109" t="s">
        <v>1055</v>
      </c>
      <c r="E430" s="169" t="s">
        <v>1978</v>
      </c>
      <c r="F430" s="170" t="s">
        <v>2225</v>
      </c>
      <c r="G430" s="170" t="s">
        <v>2226</v>
      </c>
      <c r="H430" s="170" t="s">
        <v>1845</v>
      </c>
      <c r="I430" s="171">
        <v>2</v>
      </c>
      <c r="J430" s="172" t="s">
        <v>140</v>
      </c>
      <c r="K430" s="223">
        <v>118000</v>
      </c>
      <c r="L430" s="202"/>
      <c r="M430" s="173"/>
      <c r="N430" s="58"/>
      <c r="O430" s="20"/>
      <c r="P430">
        <v>560</v>
      </c>
      <c r="Q430" t="s">
        <v>2459</v>
      </c>
    </row>
    <row r="431" spans="1:18" hidden="1">
      <c r="A431" s="96">
        <f>IF(C431="","",SUBTOTAL(103,$C$9:C431))</f>
        <v>2</v>
      </c>
      <c r="B431" s="109" t="s">
        <v>150</v>
      </c>
      <c r="C431" s="168" t="s">
        <v>1079</v>
      </c>
      <c r="D431" s="109" t="s">
        <v>985</v>
      </c>
      <c r="E431" s="169" t="s">
        <v>1978</v>
      </c>
      <c r="F431" s="170" t="s">
        <v>2225</v>
      </c>
      <c r="G431" s="170" t="s">
        <v>2227</v>
      </c>
      <c r="H431" s="170" t="s">
        <v>1845</v>
      </c>
      <c r="I431" s="171">
        <v>9.1</v>
      </c>
      <c r="J431" s="172" t="s">
        <v>140</v>
      </c>
      <c r="K431" s="224"/>
      <c r="L431" s="203"/>
      <c r="M431" s="106"/>
      <c r="N431" s="58"/>
      <c r="O431" s="20"/>
      <c r="P431">
        <v>561</v>
      </c>
      <c r="Q431" t="s">
        <v>2459</v>
      </c>
    </row>
    <row r="432" spans="1:18" hidden="1">
      <c r="A432" s="96">
        <f>IF(C432="","",SUBTOTAL(103,$C$9:C432))</f>
        <v>2</v>
      </c>
      <c r="B432" s="109" t="s">
        <v>150</v>
      </c>
      <c r="C432" s="168" t="s">
        <v>1079</v>
      </c>
      <c r="D432" s="109" t="s">
        <v>2228</v>
      </c>
      <c r="E432" s="169" t="s">
        <v>1978</v>
      </c>
      <c r="F432" s="170" t="s">
        <v>2225</v>
      </c>
      <c r="G432" s="170" t="s">
        <v>2229</v>
      </c>
      <c r="H432" s="170" t="s">
        <v>2623</v>
      </c>
      <c r="I432" s="171">
        <v>1</v>
      </c>
      <c r="J432" s="172" t="s">
        <v>140</v>
      </c>
      <c r="K432" s="224"/>
      <c r="L432" s="203"/>
      <c r="M432" s="106"/>
      <c r="N432" s="58"/>
      <c r="O432" s="20"/>
      <c r="P432">
        <v>562</v>
      </c>
    </row>
    <row r="433" spans="1:17" hidden="1">
      <c r="A433" s="96">
        <f>IF(C433="","",SUBTOTAL(103,$C$9:C433))</f>
        <v>2</v>
      </c>
      <c r="B433" s="109" t="s">
        <v>150</v>
      </c>
      <c r="C433" s="168" t="s">
        <v>1079</v>
      </c>
      <c r="D433" s="109" t="s">
        <v>15</v>
      </c>
      <c r="E433" s="169" t="s">
        <v>1978</v>
      </c>
      <c r="F433" s="170" t="s">
        <v>2225</v>
      </c>
      <c r="G433" s="170" t="s">
        <v>2230</v>
      </c>
      <c r="H433" s="170" t="s">
        <v>2623</v>
      </c>
      <c r="I433" s="171">
        <v>1.1000000000000001</v>
      </c>
      <c r="J433" s="172" t="s">
        <v>140</v>
      </c>
      <c r="K433" s="224"/>
      <c r="L433" s="203"/>
      <c r="M433" s="106"/>
      <c r="N433" s="58"/>
      <c r="O433" s="20"/>
      <c r="P433">
        <v>563</v>
      </c>
    </row>
    <row r="434" spans="1:17" hidden="1">
      <c r="A434" s="96">
        <f>IF(C434="","",SUBTOTAL(103,$C$9:C434))</f>
        <v>2</v>
      </c>
      <c r="B434" s="109" t="s">
        <v>150</v>
      </c>
      <c r="C434" s="168" t="s">
        <v>1079</v>
      </c>
      <c r="D434" s="109" t="s">
        <v>1198</v>
      </c>
      <c r="E434" s="169" t="s">
        <v>1978</v>
      </c>
      <c r="F434" s="170" t="s">
        <v>2225</v>
      </c>
      <c r="G434" s="170" t="s">
        <v>2231</v>
      </c>
      <c r="H434" s="170" t="s">
        <v>2624</v>
      </c>
      <c r="I434" s="171">
        <v>0.1</v>
      </c>
      <c r="J434" s="172" t="s">
        <v>140</v>
      </c>
      <c r="K434" s="224"/>
      <c r="L434" s="203"/>
      <c r="M434" s="106"/>
      <c r="N434" s="58"/>
      <c r="O434" s="20"/>
      <c r="P434">
        <v>564</v>
      </c>
    </row>
    <row r="435" spans="1:17" hidden="1">
      <c r="A435" s="96">
        <f>IF(C435="","",SUBTOTAL(103,$C$9:C435))</f>
        <v>2</v>
      </c>
      <c r="B435" s="109" t="s">
        <v>150</v>
      </c>
      <c r="C435" s="168" t="s">
        <v>1079</v>
      </c>
      <c r="D435" s="109" t="s">
        <v>1056</v>
      </c>
      <c r="E435" s="169" t="s">
        <v>1978</v>
      </c>
      <c r="F435" s="170" t="s">
        <v>2225</v>
      </c>
      <c r="G435" s="170" t="s">
        <v>2232</v>
      </c>
      <c r="H435" s="170" t="s">
        <v>1845</v>
      </c>
      <c r="I435" s="171">
        <v>2</v>
      </c>
      <c r="J435" s="172" t="s">
        <v>140</v>
      </c>
      <c r="K435" s="224"/>
      <c r="L435" s="203"/>
      <c r="M435" s="106"/>
      <c r="N435" s="58"/>
      <c r="O435" s="20"/>
      <c r="P435">
        <v>565</v>
      </c>
    </row>
    <row r="436" spans="1:17" hidden="1">
      <c r="A436" s="96">
        <f>IF(C436="","",SUBTOTAL(103,$C$9:C436))</f>
        <v>2</v>
      </c>
      <c r="B436" s="109" t="s">
        <v>150</v>
      </c>
      <c r="C436" s="168" t="s">
        <v>1079</v>
      </c>
      <c r="D436" s="109" t="s">
        <v>1055</v>
      </c>
      <c r="E436" s="169" t="s">
        <v>1978</v>
      </c>
      <c r="F436" s="170" t="s">
        <v>2225</v>
      </c>
      <c r="G436" s="170" t="s">
        <v>2233</v>
      </c>
      <c r="H436" s="170" t="s">
        <v>1845</v>
      </c>
      <c r="I436" s="171">
        <v>0.5</v>
      </c>
      <c r="J436" s="172" t="s">
        <v>140</v>
      </c>
      <c r="K436" s="224"/>
      <c r="L436" s="203"/>
      <c r="M436" s="106"/>
      <c r="N436" s="58"/>
      <c r="O436" s="20"/>
      <c r="P436">
        <v>566</v>
      </c>
    </row>
    <row r="437" spans="1:17" ht="40.5" hidden="1">
      <c r="A437" s="96">
        <f>IF(C437="","",SUBTOTAL(103,$C$9:C437))</f>
        <v>2</v>
      </c>
      <c r="B437" s="109" t="s">
        <v>150</v>
      </c>
      <c r="C437" s="168" t="s">
        <v>1079</v>
      </c>
      <c r="D437" s="174" t="s">
        <v>2423</v>
      </c>
      <c r="E437" s="169" t="s">
        <v>1978</v>
      </c>
      <c r="F437" s="170" t="s">
        <v>2225</v>
      </c>
      <c r="G437" s="123" t="s">
        <v>2675</v>
      </c>
      <c r="H437" s="170" t="s">
        <v>2425</v>
      </c>
      <c r="I437" s="171">
        <v>6.3</v>
      </c>
      <c r="J437" s="172" t="s">
        <v>140</v>
      </c>
      <c r="K437" s="225"/>
      <c r="L437" s="204"/>
      <c r="M437" s="106"/>
      <c r="N437" s="58"/>
      <c r="O437" s="20"/>
      <c r="P437">
        <v>567</v>
      </c>
    </row>
    <row r="438" spans="1:17" hidden="1">
      <c r="A438" s="96">
        <f>IF(C438="","",SUBTOTAL(103,$C$9:C438))</f>
        <v>2</v>
      </c>
      <c r="B438" s="109" t="s">
        <v>150</v>
      </c>
      <c r="C438" s="168" t="s">
        <v>1466</v>
      </c>
      <c r="D438" s="109" t="s">
        <v>985</v>
      </c>
      <c r="E438" s="169" t="s">
        <v>1978</v>
      </c>
      <c r="F438" s="170" t="s">
        <v>2225</v>
      </c>
      <c r="G438" s="170" t="s">
        <v>2234</v>
      </c>
      <c r="H438" s="170" t="s">
        <v>2235</v>
      </c>
      <c r="I438" s="175">
        <v>1</v>
      </c>
      <c r="J438" s="172" t="s">
        <v>743</v>
      </c>
      <c r="K438" s="95">
        <v>48500</v>
      </c>
      <c r="L438" s="95"/>
      <c r="M438" s="72"/>
      <c r="N438" s="58"/>
      <c r="O438" s="20"/>
      <c r="P438">
        <v>568</v>
      </c>
      <c r="Q438" t="s">
        <v>2518</v>
      </c>
    </row>
    <row r="439" spans="1:17" hidden="1">
      <c r="A439" s="96">
        <f>IF(C439="","",SUBTOTAL(103,$C$9:C439))</f>
        <v>2</v>
      </c>
      <c r="B439" s="109" t="s">
        <v>150</v>
      </c>
      <c r="C439" s="168" t="s">
        <v>1466</v>
      </c>
      <c r="D439" s="109" t="s">
        <v>2236</v>
      </c>
      <c r="E439" s="169" t="s">
        <v>1978</v>
      </c>
      <c r="F439" s="170" t="s">
        <v>2225</v>
      </c>
      <c r="G439" s="170" t="s">
        <v>2237</v>
      </c>
      <c r="H439" s="170" t="s">
        <v>2238</v>
      </c>
      <c r="I439" s="171">
        <v>20</v>
      </c>
      <c r="J439" s="172" t="s">
        <v>140</v>
      </c>
      <c r="K439" s="95">
        <v>42900</v>
      </c>
      <c r="L439" s="95"/>
      <c r="M439" s="72"/>
      <c r="N439" s="58"/>
      <c r="O439" s="20"/>
      <c r="P439">
        <v>569</v>
      </c>
      <c r="Q439" t="s">
        <v>2519</v>
      </c>
    </row>
    <row r="440" spans="1:17" hidden="1">
      <c r="A440" s="96">
        <f>IF(C440="","",SUBTOTAL(103,$C$9:C440))</f>
        <v>2</v>
      </c>
      <c r="B440" s="109" t="s">
        <v>150</v>
      </c>
      <c r="C440" s="168" t="s">
        <v>1079</v>
      </c>
      <c r="D440" s="109" t="s">
        <v>15</v>
      </c>
      <c r="E440" s="169" t="s">
        <v>1978</v>
      </c>
      <c r="F440" s="170" t="s">
        <v>2239</v>
      </c>
      <c r="G440" s="170" t="s">
        <v>2240</v>
      </c>
      <c r="H440" s="170" t="s">
        <v>1845</v>
      </c>
      <c r="I440" s="171">
        <v>0.2</v>
      </c>
      <c r="J440" s="172" t="s">
        <v>140</v>
      </c>
      <c r="K440" s="223">
        <v>12600</v>
      </c>
      <c r="L440" s="202"/>
      <c r="M440" s="106"/>
      <c r="N440" s="58"/>
      <c r="O440" s="20"/>
      <c r="P440">
        <v>570</v>
      </c>
    </row>
    <row r="441" spans="1:17" hidden="1">
      <c r="A441" s="96">
        <f>IF(C441="","",SUBTOTAL(103,$C$9:C441))</f>
        <v>2</v>
      </c>
      <c r="B441" s="109" t="s">
        <v>150</v>
      </c>
      <c r="C441" s="168" t="s">
        <v>1079</v>
      </c>
      <c r="D441" s="109" t="s">
        <v>1320</v>
      </c>
      <c r="E441" s="169" t="s">
        <v>1978</v>
      </c>
      <c r="F441" s="170" t="s">
        <v>2239</v>
      </c>
      <c r="G441" s="170" t="s">
        <v>2241</v>
      </c>
      <c r="H441" s="170" t="s">
        <v>2624</v>
      </c>
      <c r="I441" s="171">
        <v>1.2</v>
      </c>
      <c r="J441" s="172" t="s">
        <v>140</v>
      </c>
      <c r="K441" s="224"/>
      <c r="L441" s="203"/>
      <c r="M441" s="106"/>
      <c r="N441" s="58"/>
      <c r="O441" s="20"/>
      <c r="P441">
        <v>571</v>
      </c>
    </row>
    <row r="442" spans="1:17" hidden="1">
      <c r="A442" s="96">
        <f>IF(C442="","",SUBTOTAL(103,$C$9:C442))</f>
        <v>2</v>
      </c>
      <c r="B442" s="109" t="s">
        <v>150</v>
      </c>
      <c r="C442" s="168" t="s">
        <v>1079</v>
      </c>
      <c r="D442" s="109" t="s">
        <v>15</v>
      </c>
      <c r="E442" s="169" t="s">
        <v>1978</v>
      </c>
      <c r="F442" s="170" t="s">
        <v>2239</v>
      </c>
      <c r="G442" s="170"/>
      <c r="H442" s="170" t="s">
        <v>2242</v>
      </c>
      <c r="I442" s="175">
        <v>1</v>
      </c>
      <c r="J442" s="172" t="s">
        <v>743</v>
      </c>
      <c r="K442" s="224"/>
      <c r="L442" s="203"/>
      <c r="M442" s="106"/>
      <c r="N442" s="58"/>
      <c r="O442" s="20"/>
      <c r="P442">
        <v>572</v>
      </c>
    </row>
    <row r="443" spans="1:17" hidden="1">
      <c r="A443" s="96">
        <f>IF(C443="","",SUBTOTAL(103,$C$9:C443))</f>
        <v>2</v>
      </c>
      <c r="B443" s="109" t="s">
        <v>150</v>
      </c>
      <c r="C443" s="168" t="s">
        <v>1079</v>
      </c>
      <c r="D443" s="109" t="s">
        <v>15</v>
      </c>
      <c r="E443" s="169" t="s">
        <v>1978</v>
      </c>
      <c r="F443" s="170" t="s">
        <v>2239</v>
      </c>
      <c r="G443" s="170" t="s">
        <v>2243</v>
      </c>
      <c r="H443" s="170" t="s">
        <v>1845</v>
      </c>
      <c r="I443" s="171">
        <v>2</v>
      </c>
      <c r="J443" s="172" t="s">
        <v>140</v>
      </c>
      <c r="K443" s="224"/>
      <c r="L443" s="203"/>
      <c r="M443" s="106"/>
      <c r="N443" s="58"/>
      <c r="O443" s="20"/>
      <c r="P443">
        <v>573</v>
      </c>
    </row>
    <row r="444" spans="1:17" hidden="1">
      <c r="A444" s="96">
        <f>IF(C444="","",SUBTOTAL(103,$C$9:C444))</f>
        <v>2</v>
      </c>
      <c r="B444" s="109" t="s">
        <v>150</v>
      </c>
      <c r="C444" s="168" t="s">
        <v>1079</v>
      </c>
      <c r="D444" s="109" t="s">
        <v>15</v>
      </c>
      <c r="E444" s="169" t="s">
        <v>1978</v>
      </c>
      <c r="F444" s="170" t="s">
        <v>2239</v>
      </c>
      <c r="G444" s="170" t="s">
        <v>2244</v>
      </c>
      <c r="H444" s="170" t="s">
        <v>1845</v>
      </c>
      <c r="I444" s="171">
        <v>0.6</v>
      </c>
      <c r="J444" s="172" t="s">
        <v>140</v>
      </c>
      <c r="K444" s="224"/>
      <c r="L444" s="203"/>
      <c r="M444" s="106"/>
      <c r="N444" s="58"/>
      <c r="O444" s="20"/>
      <c r="P444">
        <v>574</v>
      </c>
      <c r="Q444" t="s">
        <v>2461</v>
      </c>
    </row>
    <row r="445" spans="1:17" hidden="1">
      <c r="A445" s="96">
        <f>IF(C445="","",SUBTOTAL(103,$C$9:C445))</f>
        <v>2</v>
      </c>
      <c r="B445" s="109" t="s">
        <v>150</v>
      </c>
      <c r="C445" s="168" t="s">
        <v>1079</v>
      </c>
      <c r="D445" s="109" t="s">
        <v>15</v>
      </c>
      <c r="E445" s="169" t="s">
        <v>1978</v>
      </c>
      <c r="F445" s="170" t="s">
        <v>2239</v>
      </c>
      <c r="G445" s="170" t="s">
        <v>2245</v>
      </c>
      <c r="H445" s="170" t="s">
        <v>2623</v>
      </c>
      <c r="I445" s="171">
        <v>0.7</v>
      </c>
      <c r="J445" s="172" t="s">
        <v>140</v>
      </c>
      <c r="K445" s="224"/>
      <c r="L445" s="203"/>
      <c r="M445" s="106"/>
      <c r="N445" s="58"/>
      <c r="O445" s="20"/>
      <c r="P445">
        <v>575</v>
      </c>
    </row>
    <row r="446" spans="1:17" ht="27" hidden="1">
      <c r="A446" s="96">
        <f>IF(C446="","",SUBTOTAL(103,$C$9:C446))</f>
        <v>2</v>
      </c>
      <c r="B446" s="109" t="s">
        <v>150</v>
      </c>
      <c r="C446" s="168" t="s">
        <v>1079</v>
      </c>
      <c r="D446" s="174" t="s">
        <v>2674</v>
      </c>
      <c r="E446" s="169" t="s">
        <v>1978</v>
      </c>
      <c r="F446" s="170" t="s">
        <v>2239</v>
      </c>
      <c r="G446" s="170" t="s">
        <v>2246</v>
      </c>
      <c r="H446" s="170" t="s">
        <v>2425</v>
      </c>
      <c r="I446" s="171">
        <v>12.3</v>
      </c>
      <c r="J446" s="172" t="s">
        <v>140</v>
      </c>
      <c r="K446" s="225"/>
      <c r="L446" s="204"/>
      <c r="M446" s="106"/>
      <c r="N446" s="58"/>
      <c r="O446" s="20"/>
      <c r="P446">
        <v>576</v>
      </c>
    </row>
    <row r="447" spans="1:17" hidden="1">
      <c r="A447" s="96">
        <f>IF(C447="","",SUBTOTAL(103,$C$9:C447))</f>
        <v>2</v>
      </c>
      <c r="B447" s="109" t="s">
        <v>150</v>
      </c>
      <c r="C447" s="168" t="s">
        <v>1079</v>
      </c>
      <c r="D447" s="109" t="s">
        <v>1197</v>
      </c>
      <c r="E447" s="169" t="s">
        <v>1978</v>
      </c>
      <c r="F447" s="170" t="s">
        <v>2247</v>
      </c>
      <c r="G447" s="170" t="s">
        <v>2248</v>
      </c>
      <c r="H447" s="170" t="s">
        <v>1845</v>
      </c>
      <c r="I447" s="171">
        <v>4.5999999999999996</v>
      </c>
      <c r="J447" s="172" t="s">
        <v>140</v>
      </c>
      <c r="K447" s="226">
        <v>34200</v>
      </c>
      <c r="L447" s="205"/>
      <c r="M447" s="106"/>
      <c r="N447" s="58"/>
      <c r="O447" s="20"/>
      <c r="P447">
        <v>577</v>
      </c>
      <c r="Q447" t="s">
        <v>2461</v>
      </c>
    </row>
    <row r="448" spans="1:17" hidden="1">
      <c r="A448" s="96">
        <f>IF(C448="","",SUBTOTAL(103,$C$9:C448))</f>
        <v>2</v>
      </c>
      <c r="B448" s="109" t="s">
        <v>150</v>
      </c>
      <c r="C448" s="168" t="s">
        <v>1079</v>
      </c>
      <c r="D448" s="109" t="s">
        <v>1462</v>
      </c>
      <c r="E448" s="169" t="s">
        <v>1978</v>
      </c>
      <c r="F448" s="170" t="s">
        <v>2249</v>
      </c>
      <c r="G448" s="170" t="s">
        <v>2249</v>
      </c>
      <c r="H448" s="170" t="s">
        <v>2250</v>
      </c>
      <c r="I448" s="175">
        <v>1</v>
      </c>
      <c r="J448" s="172" t="s">
        <v>743</v>
      </c>
      <c r="K448" s="227"/>
      <c r="L448" s="206"/>
      <c r="M448" s="106"/>
      <c r="N448" s="58"/>
      <c r="O448" s="20"/>
      <c r="P448">
        <v>578</v>
      </c>
    </row>
    <row r="449" spans="1:17" hidden="1">
      <c r="A449" s="96">
        <f>IF(C449="","",SUBTOTAL(103,$C$9:C449))</f>
        <v>2</v>
      </c>
      <c r="B449" s="109" t="s">
        <v>150</v>
      </c>
      <c r="C449" s="168" t="s">
        <v>1079</v>
      </c>
      <c r="D449" s="109" t="s">
        <v>14</v>
      </c>
      <c r="E449" s="169" t="s">
        <v>1978</v>
      </c>
      <c r="F449" s="170" t="s">
        <v>2249</v>
      </c>
      <c r="G449" s="170" t="s">
        <v>2251</v>
      </c>
      <c r="H449" s="170" t="s">
        <v>2252</v>
      </c>
      <c r="I449" s="175">
        <v>1</v>
      </c>
      <c r="J449" s="172" t="s">
        <v>2625</v>
      </c>
      <c r="K449" s="227"/>
      <c r="L449" s="206"/>
      <c r="M449" s="106"/>
      <c r="N449" s="58"/>
      <c r="O449" s="20"/>
      <c r="P449">
        <v>579</v>
      </c>
    </row>
    <row r="450" spans="1:17" hidden="1">
      <c r="A450" s="96">
        <f>IF(C450="","",SUBTOTAL(103,$C$9:C450))</f>
        <v>2</v>
      </c>
      <c r="B450" s="109" t="s">
        <v>150</v>
      </c>
      <c r="C450" s="168" t="s">
        <v>1079</v>
      </c>
      <c r="D450" s="109" t="s">
        <v>1320</v>
      </c>
      <c r="E450" s="169" t="s">
        <v>1978</v>
      </c>
      <c r="F450" s="170" t="s">
        <v>2249</v>
      </c>
      <c r="G450" s="170" t="s">
        <v>2253</v>
      </c>
      <c r="H450" s="170" t="s">
        <v>2254</v>
      </c>
      <c r="I450" s="175">
        <v>1</v>
      </c>
      <c r="J450" s="172" t="s">
        <v>743</v>
      </c>
      <c r="K450" s="227"/>
      <c r="L450" s="206"/>
      <c r="M450" s="106"/>
      <c r="N450" s="58"/>
      <c r="O450" s="20"/>
      <c r="P450">
        <v>580</v>
      </c>
    </row>
    <row r="451" spans="1:17" hidden="1">
      <c r="A451" s="96">
        <f>IF(C451="","",SUBTOTAL(103,$C$9:C451))</f>
        <v>2</v>
      </c>
      <c r="B451" s="109" t="s">
        <v>150</v>
      </c>
      <c r="C451" s="168" t="s">
        <v>1079</v>
      </c>
      <c r="D451" s="109" t="s">
        <v>14</v>
      </c>
      <c r="E451" s="169" t="s">
        <v>1978</v>
      </c>
      <c r="F451" s="170" t="s">
        <v>2247</v>
      </c>
      <c r="G451" s="170" t="s">
        <v>2256</v>
      </c>
      <c r="H451" s="170" t="s">
        <v>2257</v>
      </c>
      <c r="I451" s="175">
        <v>1</v>
      </c>
      <c r="J451" s="172" t="s">
        <v>743</v>
      </c>
      <c r="K451" s="227"/>
      <c r="L451" s="206"/>
      <c r="M451" s="106"/>
      <c r="N451" s="58"/>
      <c r="O451" s="20"/>
      <c r="P451">
        <v>582</v>
      </c>
    </row>
    <row r="452" spans="1:17" hidden="1">
      <c r="A452" s="96">
        <f>IF(C452="","",SUBTOTAL(103,$C$9:C452))</f>
        <v>2</v>
      </c>
      <c r="B452" s="109" t="s">
        <v>150</v>
      </c>
      <c r="C452" s="168" t="s">
        <v>1079</v>
      </c>
      <c r="D452" s="109" t="s">
        <v>1316</v>
      </c>
      <c r="E452" s="169" t="s">
        <v>1978</v>
      </c>
      <c r="F452" s="170" t="s">
        <v>2249</v>
      </c>
      <c r="G452" s="170" t="s">
        <v>2258</v>
      </c>
      <c r="H452" s="170" t="s">
        <v>1845</v>
      </c>
      <c r="I452" s="171">
        <v>1.2</v>
      </c>
      <c r="J452" s="172" t="s">
        <v>140</v>
      </c>
      <c r="K452" s="227"/>
      <c r="L452" s="206"/>
      <c r="M452" s="106"/>
      <c r="N452" s="58"/>
      <c r="O452" s="20"/>
      <c r="P452">
        <v>583</v>
      </c>
    </row>
    <row r="453" spans="1:17" hidden="1">
      <c r="A453" s="96">
        <f>IF(C453="","",SUBTOTAL(103,$C$9:C453))</f>
        <v>2</v>
      </c>
      <c r="B453" s="109" t="s">
        <v>150</v>
      </c>
      <c r="C453" s="168" t="s">
        <v>1079</v>
      </c>
      <c r="D453" s="109" t="s">
        <v>1197</v>
      </c>
      <c r="E453" s="169" t="s">
        <v>1978</v>
      </c>
      <c r="F453" s="170" t="s">
        <v>2247</v>
      </c>
      <c r="G453" s="170" t="s">
        <v>2259</v>
      </c>
      <c r="H453" s="170" t="s">
        <v>1845</v>
      </c>
      <c r="I453" s="171">
        <v>1.1000000000000001</v>
      </c>
      <c r="J453" s="172" t="s">
        <v>140</v>
      </c>
      <c r="K453" s="227"/>
      <c r="L453" s="206"/>
      <c r="M453" s="106"/>
      <c r="N453" s="58"/>
      <c r="O453" s="20"/>
      <c r="P453">
        <v>584</v>
      </c>
    </row>
    <row r="454" spans="1:17" hidden="1">
      <c r="A454" s="96">
        <f>IF(C454="","",SUBTOTAL(103,$C$9:C454))</f>
        <v>2</v>
      </c>
      <c r="B454" s="109" t="s">
        <v>150</v>
      </c>
      <c r="C454" s="168" t="s">
        <v>1079</v>
      </c>
      <c r="D454" s="109" t="s">
        <v>1351</v>
      </c>
      <c r="E454" s="169" t="s">
        <v>1978</v>
      </c>
      <c r="F454" s="170" t="s">
        <v>2249</v>
      </c>
      <c r="G454" s="170" t="s">
        <v>2260</v>
      </c>
      <c r="H454" s="170" t="s">
        <v>1845</v>
      </c>
      <c r="I454" s="171">
        <v>4.8</v>
      </c>
      <c r="J454" s="172" t="s">
        <v>140</v>
      </c>
      <c r="K454" s="227"/>
      <c r="L454" s="206"/>
      <c r="M454" s="106"/>
      <c r="N454" s="58"/>
      <c r="O454" s="20"/>
      <c r="P454">
        <v>585</v>
      </c>
      <c r="Q454" t="s">
        <v>2461</v>
      </c>
    </row>
    <row r="455" spans="1:17">
      <c r="A455" s="96">
        <f>IF(C455="","",SUBTOTAL(103,$C$9:C455))</f>
        <v>3</v>
      </c>
      <c r="B455" s="109" t="s">
        <v>150</v>
      </c>
      <c r="C455" s="168" t="s">
        <v>1079</v>
      </c>
      <c r="D455" s="109" t="s">
        <v>2261</v>
      </c>
      <c r="E455" s="169" t="s">
        <v>1978</v>
      </c>
      <c r="F455" s="170" t="s">
        <v>2249</v>
      </c>
      <c r="G455" s="170" t="s">
        <v>2262</v>
      </c>
      <c r="H455" s="170" t="s">
        <v>2425</v>
      </c>
      <c r="I455" s="171">
        <v>43.5</v>
      </c>
      <c r="J455" s="172" t="s">
        <v>140</v>
      </c>
      <c r="K455" s="228"/>
      <c r="L455" s="207"/>
      <c r="M455" s="106"/>
      <c r="N455" s="58">
        <v>9</v>
      </c>
      <c r="O455" s="20" t="s">
        <v>147</v>
      </c>
      <c r="P455">
        <v>586</v>
      </c>
    </row>
    <row r="456" spans="1:17" hidden="1">
      <c r="A456" s="96">
        <f>IF(C456="","",SUBTOTAL(103,$C$9:C456))</f>
        <v>3</v>
      </c>
      <c r="B456" s="109" t="s">
        <v>150</v>
      </c>
      <c r="C456" s="168" t="s">
        <v>1079</v>
      </c>
      <c r="D456" s="109" t="s">
        <v>1320</v>
      </c>
      <c r="E456" s="169" t="s">
        <v>1978</v>
      </c>
      <c r="F456" s="170" t="s">
        <v>2249</v>
      </c>
      <c r="G456" s="170" t="s">
        <v>2255</v>
      </c>
      <c r="H456" s="170" t="s">
        <v>1845</v>
      </c>
      <c r="I456" s="171">
        <v>0.5</v>
      </c>
      <c r="J456" s="172" t="s">
        <v>140</v>
      </c>
      <c r="K456" s="203">
        <v>1700</v>
      </c>
      <c r="L456" s="203"/>
      <c r="M456" s="72"/>
      <c r="N456" s="58"/>
      <c r="O456" s="20"/>
      <c r="P456">
        <v>581</v>
      </c>
      <c r="Q456" t="s">
        <v>2462</v>
      </c>
    </row>
    <row r="457" spans="1:17" ht="24" hidden="1">
      <c r="A457" s="96">
        <f>IF(C457="","",SUBTOTAL(103,$C$9:C457))</f>
        <v>3</v>
      </c>
      <c r="B457" s="109" t="s">
        <v>150</v>
      </c>
      <c r="C457" s="168" t="s">
        <v>1079</v>
      </c>
      <c r="D457" s="109" t="s">
        <v>10</v>
      </c>
      <c r="E457" s="169" t="s">
        <v>1978</v>
      </c>
      <c r="F457" s="170" t="s">
        <v>2263</v>
      </c>
      <c r="G457" s="100" t="s">
        <v>2676</v>
      </c>
      <c r="H457" s="170" t="s">
        <v>1845</v>
      </c>
      <c r="I457" s="171">
        <v>3.5</v>
      </c>
      <c r="J457" s="172" t="s">
        <v>140</v>
      </c>
      <c r="K457" s="229">
        <v>22300</v>
      </c>
      <c r="L457" s="208"/>
      <c r="M457" s="106"/>
      <c r="N457" s="58"/>
      <c r="O457" s="20"/>
      <c r="P457">
        <v>587</v>
      </c>
      <c r="Q457" s="98" t="s">
        <v>2465</v>
      </c>
    </row>
    <row r="458" spans="1:17" ht="24" hidden="1">
      <c r="A458" s="96">
        <f>IF(C458="","",SUBTOTAL(103,$C$9:C458))</f>
        <v>3</v>
      </c>
      <c r="B458" s="109" t="s">
        <v>150</v>
      </c>
      <c r="C458" s="168" t="s">
        <v>1079</v>
      </c>
      <c r="D458" s="109" t="s">
        <v>8</v>
      </c>
      <c r="E458" s="169" t="s">
        <v>1978</v>
      </c>
      <c r="F458" s="170" t="s">
        <v>2263</v>
      </c>
      <c r="G458" s="100" t="s">
        <v>2677</v>
      </c>
      <c r="H458" s="170" t="s">
        <v>1845</v>
      </c>
      <c r="I458" s="171">
        <v>0.9</v>
      </c>
      <c r="J458" s="172" t="s">
        <v>140</v>
      </c>
      <c r="K458" s="230"/>
      <c r="L458" s="209"/>
      <c r="M458" s="106"/>
      <c r="N458" s="58"/>
      <c r="O458" s="20"/>
      <c r="P458">
        <v>588</v>
      </c>
      <c r="Q458" s="98" t="s">
        <v>2465</v>
      </c>
    </row>
    <row r="459" spans="1:17" hidden="1">
      <c r="A459" s="96">
        <f>IF(C459="","",SUBTOTAL(103,$C$9:C459))</f>
        <v>3</v>
      </c>
      <c r="B459" s="109" t="s">
        <v>150</v>
      </c>
      <c r="C459" s="168" t="s">
        <v>1079</v>
      </c>
      <c r="D459" s="109" t="s">
        <v>8</v>
      </c>
      <c r="E459" s="169" t="s">
        <v>1978</v>
      </c>
      <c r="F459" s="170" t="s">
        <v>2263</v>
      </c>
      <c r="G459" s="170" t="s">
        <v>2264</v>
      </c>
      <c r="H459" s="170" t="s">
        <v>1845</v>
      </c>
      <c r="I459" s="171">
        <v>0.6</v>
      </c>
      <c r="J459" s="172" t="s">
        <v>140</v>
      </c>
      <c r="K459" s="230"/>
      <c r="L459" s="209"/>
      <c r="M459" s="106"/>
      <c r="N459" s="58"/>
      <c r="O459" s="20"/>
      <c r="P459">
        <v>589</v>
      </c>
      <c r="Q459" s="98" t="s">
        <v>2465</v>
      </c>
    </row>
    <row r="460" spans="1:17" hidden="1">
      <c r="A460" s="96">
        <f>IF(C460="","",SUBTOTAL(103,$C$9:C460))</f>
        <v>3</v>
      </c>
      <c r="B460" s="109" t="s">
        <v>150</v>
      </c>
      <c r="C460" s="168" t="s">
        <v>1079</v>
      </c>
      <c r="D460" s="109" t="s">
        <v>8</v>
      </c>
      <c r="E460" s="169" t="s">
        <v>1978</v>
      </c>
      <c r="F460" s="170" t="s">
        <v>2263</v>
      </c>
      <c r="G460" s="170" t="s">
        <v>2265</v>
      </c>
      <c r="H460" s="170" t="s">
        <v>1845</v>
      </c>
      <c r="I460" s="171">
        <v>1.2</v>
      </c>
      <c r="J460" s="172" t="s">
        <v>140</v>
      </c>
      <c r="K460" s="230"/>
      <c r="L460" s="209"/>
      <c r="M460" s="106"/>
      <c r="N460" s="58"/>
      <c r="O460" s="20"/>
      <c r="P460">
        <v>590</v>
      </c>
      <c r="Q460" s="98" t="s">
        <v>2465</v>
      </c>
    </row>
    <row r="461" spans="1:17" ht="36" hidden="1">
      <c r="A461" s="96">
        <f>IF(C461="","",SUBTOTAL(103,$C$9:C461))</f>
        <v>3</v>
      </c>
      <c r="B461" s="109" t="s">
        <v>150</v>
      </c>
      <c r="C461" s="168" t="s">
        <v>1079</v>
      </c>
      <c r="D461" s="109" t="s">
        <v>8</v>
      </c>
      <c r="E461" s="169" t="s">
        <v>1978</v>
      </c>
      <c r="F461" s="170" t="s">
        <v>2263</v>
      </c>
      <c r="G461" s="100" t="s">
        <v>2678</v>
      </c>
      <c r="H461" s="170" t="s">
        <v>1845</v>
      </c>
      <c r="I461" s="171">
        <v>3.1</v>
      </c>
      <c r="J461" s="172" t="s">
        <v>140</v>
      </c>
      <c r="K461" s="230"/>
      <c r="L461" s="209"/>
      <c r="M461" s="106"/>
      <c r="N461" s="58"/>
      <c r="O461" s="20"/>
      <c r="P461">
        <v>591</v>
      </c>
      <c r="Q461" s="98" t="s">
        <v>2465</v>
      </c>
    </row>
    <row r="462" spans="1:17" hidden="1">
      <c r="A462" s="96">
        <f>IF(C462="","",SUBTOTAL(103,$C$9:C462))</f>
        <v>3</v>
      </c>
      <c r="B462" s="109" t="s">
        <v>150</v>
      </c>
      <c r="C462" s="168" t="s">
        <v>1079</v>
      </c>
      <c r="D462" s="109" t="s">
        <v>8</v>
      </c>
      <c r="E462" s="169" t="s">
        <v>1978</v>
      </c>
      <c r="F462" s="170" t="s">
        <v>2263</v>
      </c>
      <c r="G462" s="170" t="s">
        <v>2266</v>
      </c>
      <c r="H462" s="170" t="s">
        <v>1845</v>
      </c>
      <c r="I462" s="171">
        <v>0.3</v>
      </c>
      <c r="J462" s="172" t="s">
        <v>140</v>
      </c>
      <c r="K462" s="230"/>
      <c r="L462" s="209"/>
      <c r="M462" s="106"/>
      <c r="N462" s="58"/>
      <c r="O462" s="20"/>
      <c r="P462">
        <v>592</v>
      </c>
      <c r="Q462" s="98" t="s">
        <v>2465</v>
      </c>
    </row>
    <row r="463" spans="1:17" hidden="1">
      <c r="A463" s="96">
        <f>IF(C463="","",SUBTOTAL(103,$C$9:C463))</f>
        <v>3</v>
      </c>
      <c r="B463" s="109" t="s">
        <v>150</v>
      </c>
      <c r="C463" s="168" t="s">
        <v>1079</v>
      </c>
      <c r="D463" s="109" t="s">
        <v>8</v>
      </c>
      <c r="E463" s="169" t="s">
        <v>1978</v>
      </c>
      <c r="F463" s="170" t="s">
        <v>2263</v>
      </c>
      <c r="G463" s="170" t="s">
        <v>2267</v>
      </c>
      <c r="H463" s="170" t="s">
        <v>1845</v>
      </c>
      <c r="I463" s="171">
        <v>0.4</v>
      </c>
      <c r="J463" s="172" t="s">
        <v>140</v>
      </c>
      <c r="K463" s="230"/>
      <c r="L463" s="209"/>
      <c r="M463" s="106"/>
      <c r="N463" s="58"/>
      <c r="O463" s="20"/>
      <c r="P463">
        <v>593</v>
      </c>
      <c r="Q463" s="98" t="s">
        <v>2465</v>
      </c>
    </row>
    <row r="464" spans="1:17" ht="24" hidden="1">
      <c r="A464" s="96">
        <f>IF(C464="","",SUBTOTAL(103,$C$9:C464))</f>
        <v>3</v>
      </c>
      <c r="B464" s="109" t="s">
        <v>150</v>
      </c>
      <c r="C464" s="168" t="s">
        <v>1079</v>
      </c>
      <c r="D464" s="109" t="s">
        <v>8</v>
      </c>
      <c r="E464" s="169" t="s">
        <v>1978</v>
      </c>
      <c r="F464" s="170" t="s">
        <v>2263</v>
      </c>
      <c r="G464" s="100" t="s">
        <v>2679</v>
      </c>
      <c r="H464" s="170" t="s">
        <v>1845</v>
      </c>
      <c r="I464" s="171">
        <v>0.3</v>
      </c>
      <c r="J464" s="172" t="s">
        <v>140</v>
      </c>
      <c r="K464" s="230"/>
      <c r="L464" s="209"/>
      <c r="M464" s="106"/>
      <c r="N464" s="58"/>
      <c r="O464" s="20"/>
      <c r="P464">
        <v>594</v>
      </c>
      <c r="Q464" s="98" t="s">
        <v>2465</v>
      </c>
    </row>
    <row r="465" spans="1:17" hidden="1">
      <c r="A465" s="96">
        <f>IF(C465="","",SUBTOTAL(103,$C$9:C465))</f>
        <v>3</v>
      </c>
      <c r="B465" s="109" t="s">
        <v>150</v>
      </c>
      <c r="C465" s="168" t="s">
        <v>1079</v>
      </c>
      <c r="D465" s="109" t="s">
        <v>8</v>
      </c>
      <c r="E465" s="169" t="s">
        <v>1978</v>
      </c>
      <c r="F465" s="170" t="s">
        <v>2263</v>
      </c>
      <c r="G465" s="170" t="s">
        <v>2268</v>
      </c>
      <c r="H465" s="170" t="s">
        <v>1845</v>
      </c>
      <c r="I465" s="171">
        <v>1.3</v>
      </c>
      <c r="J465" s="172" t="s">
        <v>140</v>
      </c>
      <c r="K465" s="230"/>
      <c r="L465" s="209"/>
      <c r="M465" s="106"/>
      <c r="N465" s="58"/>
      <c r="O465" s="20"/>
      <c r="P465">
        <v>595</v>
      </c>
      <c r="Q465" s="98" t="s">
        <v>2465</v>
      </c>
    </row>
    <row r="466" spans="1:17" hidden="1">
      <c r="A466" s="96">
        <f>IF(C466="","",SUBTOTAL(103,$C$9:C466))</f>
        <v>3</v>
      </c>
      <c r="B466" s="109" t="s">
        <v>150</v>
      </c>
      <c r="C466" s="168" t="s">
        <v>1079</v>
      </c>
      <c r="D466" s="109" t="s">
        <v>10</v>
      </c>
      <c r="E466" s="169" t="s">
        <v>1978</v>
      </c>
      <c r="F466" s="170" t="s">
        <v>2263</v>
      </c>
      <c r="G466" s="170" t="s">
        <v>2269</v>
      </c>
      <c r="H466" s="170" t="s">
        <v>1845</v>
      </c>
      <c r="I466" s="175">
        <v>1</v>
      </c>
      <c r="J466" s="172" t="s">
        <v>2270</v>
      </c>
      <c r="K466" s="230"/>
      <c r="L466" s="209"/>
      <c r="M466" s="106"/>
      <c r="N466" s="58"/>
      <c r="O466" s="20"/>
      <c r="P466">
        <v>596</v>
      </c>
      <c r="Q466" s="98" t="s">
        <v>2465</v>
      </c>
    </row>
    <row r="467" spans="1:17" ht="24" hidden="1">
      <c r="A467" s="96">
        <f>IF(C467="","",SUBTOTAL(103,$C$9:C467))</f>
        <v>3</v>
      </c>
      <c r="B467" s="109" t="s">
        <v>150</v>
      </c>
      <c r="C467" s="168" t="s">
        <v>1079</v>
      </c>
      <c r="D467" s="109" t="s">
        <v>10</v>
      </c>
      <c r="E467" s="169" t="s">
        <v>1978</v>
      </c>
      <c r="F467" s="170" t="s">
        <v>2263</v>
      </c>
      <c r="G467" s="100" t="s">
        <v>2680</v>
      </c>
      <c r="H467" s="170" t="s">
        <v>1845</v>
      </c>
      <c r="I467" s="171">
        <v>2.2999999999999998</v>
      </c>
      <c r="J467" s="172" t="s">
        <v>140</v>
      </c>
      <c r="K467" s="230"/>
      <c r="L467" s="209"/>
      <c r="M467" s="106"/>
      <c r="N467" s="58"/>
      <c r="O467" s="20"/>
      <c r="P467">
        <v>597</v>
      </c>
      <c r="Q467" s="98" t="s">
        <v>2465</v>
      </c>
    </row>
    <row r="468" spans="1:17" hidden="1">
      <c r="A468" s="96">
        <f>IF(C468="","",SUBTOTAL(103,$C$9:C468))</f>
        <v>3</v>
      </c>
      <c r="B468" s="109" t="s">
        <v>150</v>
      </c>
      <c r="C468" s="168" t="s">
        <v>1079</v>
      </c>
      <c r="D468" s="109" t="s">
        <v>8</v>
      </c>
      <c r="E468" s="169" t="s">
        <v>1978</v>
      </c>
      <c r="F468" s="170" t="s">
        <v>2263</v>
      </c>
      <c r="G468" s="170" t="s">
        <v>2271</v>
      </c>
      <c r="H468" s="170" t="s">
        <v>1845</v>
      </c>
      <c r="I468" s="171">
        <v>0.8</v>
      </c>
      <c r="J468" s="172" t="s">
        <v>140</v>
      </c>
      <c r="K468" s="230"/>
      <c r="L468" s="209"/>
      <c r="M468" s="106"/>
      <c r="N468" s="58"/>
      <c r="O468" s="20"/>
      <c r="P468">
        <v>598</v>
      </c>
      <c r="Q468" s="98" t="s">
        <v>2465</v>
      </c>
    </row>
    <row r="469" spans="1:17" ht="36" hidden="1">
      <c r="A469" s="96">
        <f>IF(C469="","",SUBTOTAL(103,$C$9:C469))</f>
        <v>3</v>
      </c>
      <c r="B469" s="109" t="s">
        <v>150</v>
      </c>
      <c r="C469" s="168" t="s">
        <v>1079</v>
      </c>
      <c r="D469" s="109" t="s">
        <v>1347</v>
      </c>
      <c r="E469" s="169" t="s">
        <v>1978</v>
      </c>
      <c r="F469" s="170" t="s">
        <v>2263</v>
      </c>
      <c r="G469" s="100" t="s">
        <v>2681</v>
      </c>
      <c r="H469" s="170" t="s">
        <v>1845</v>
      </c>
      <c r="I469" s="171">
        <v>1</v>
      </c>
      <c r="J469" s="172" t="s">
        <v>140</v>
      </c>
      <c r="K469" s="230"/>
      <c r="L469" s="209"/>
      <c r="M469" s="106"/>
      <c r="N469" s="58"/>
      <c r="O469" s="20"/>
      <c r="P469">
        <v>599</v>
      </c>
      <c r="Q469" s="98" t="s">
        <v>2465</v>
      </c>
    </row>
    <row r="470" spans="1:17" hidden="1">
      <c r="A470" s="96">
        <f>IF(C470="","",SUBTOTAL(103,$C$9:C470))</f>
        <v>3</v>
      </c>
      <c r="B470" s="109" t="s">
        <v>150</v>
      </c>
      <c r="C470" s="168" t="s">
        <v>1079</v>
      </c>
      <c r="D470" s="109" t="s">
        <v>10</v>
      </c>
      <c r="E470" s="169" t="s">
        <v>1978</v>
      </c>
      <c r="F470" s="170" t="s">
        <v>2263</v>
      </c>
      <c r="G470" s="170" t="s">
        <v>2272</v>
      </c>
      <c r="H470" s="170" t="s">
        <v>1845</v>
      </c>
      <c r="I470" s="175">
        <v>3</v>
      </c>
      <c r="J470" s="172" t="s">
        <v>2270</v>
      </c>
      <c r="K470" s="230"/>
      <c r="L470" s="209"/>
      <c r="M470" s="106"/>
      <c r="N470" s="58"/>
      <c r="O470" s="20"/>
      <c r="P470">
        <v>600</v>
      </c>
      <c r="Q470" s="98" t="s">
        <v>2465</v>
      </c>
    </row>
    <row r="471" spans="1:17" hidden="1">
      <c r="A471" s="96">
        <f>IF(C471="","",SUBTOTAL(103,$C$9:C471))</f>
        <v>3</v>
      </c>
      <c r="B471" s="109" t="s">
        <v>150</v>
      </c>
      <c r="C471" s="168" t="s">
        <v>1079</v>
      </c>
      <c r="D471" s="109" t="s">
        <v>10</v>
      </c>
      <c r="E471" s="169" t="s">
        <v>1978</v>
      </c>
      <c r="F471" s="170" t="s">
        <v>2263</v>
      </c>
      <c r="G471" s="170" t="s">
        <v>2273</v>
      </c>
      <c r="H471" s="170" t="s">
        <v>2626</v>
      </c>
      <c r="I471" s="175">
        <v>1</v>
      </c>
      <c r="J471" s="172" t="s">
        <v>2274</v>
      </c>
      <c r="K471" s="230"/>
      <c r="L471" s="209"/>
      <c r="M471" s="106"/>
      <c r="N471" s="58"/>
      <c r="O471" s="20"/>
      <c r="P471">
        <v>601</v>
      </c>
      <c r="Q471" s="98" t="s">
        <v>2465</v>
      </c>
    </row>
    <row r="472" spans="1:17" ht="24" hidden="1">
      <c r="A472" s="96">
        <f>IF(C472="","",SUBTOTAL(103,$C$9:C472))</f>
        <v>3</v>
      </c>
      <c r="B472" s="109" t="s">
        <v>150</v>
      </c>
      <c r="C472" s="168" t="s">
        <v>1079</v>
      </c>
      <c r="D472" s="109" t="s">
        <v>10</v>
      </c>
      <c r="E472" s="169" t="s">
        <v>1978</v>
      </c>
      <c r="F472" s="170" t="s">
        <v>2263</v>
      </c>
      <c r="G472" s="100" t="s">
        <v>2682</v>
      </c>
      <c r="H472" s="170" t="s">
        <v>2627</v>
      </c>
      <c r="I472" s="175">
        <v>1</v>
      </c>
      <c r="J472" s="172" t="s">
        <v>2274</v>
      </c>
      <c r="K472" s="230"/>
      <c r="L472" s="209"/>
      <c r="M472" s="106"/>
      <c r="N472" s="58"/>
      <c r="O472" s="20"/>
      <c r="P472">
        <v>602</v>
      </c>
      <c r="Q472" s="98" t="s">
        <v>2465</v>
      </c>
    </row>
    <row r="473" spans="1:17" hidden="1">
      <c r="A473" s="96">
        <f>IF(C473="","",SUBTOTAL(103,$C$9:C473))</f>
        <v>3</v>
      </c>
      <c r="B473" s="109" t="s">
        <v>150</v>
      </c>
      <c r="C473" s="168" t="s">
        <v>1079</v>
      </c>
      <c r="D473" s="109" t="s">
        <v>10</v>
      </c>
      <c r="E473" s="169" t="s">
        <v>1978</v>
      </c>
      <c r="F473" s="170" t="s">
        <v>2263</v>
      </c>
      <c r="G473" s="170" t="s">
        <v>2275</v>
      </c>
      <c r="H473" s="170" t="s">
        <v>2626</v>
      </c>
      <c r="I473" s="175">
        <v>1</v>
      </c>
      <c r="J473" s="172" t="s">
        <v>2274</v>
      </c>
      <c r="K473" s="230"/>
      <c r="L473" s="209"/>
      <c r="M473" s="106"/>
      <c r="N473" s="58"/>
      <c r="O473" s="20"/>
      <c r="P473">
        <v>603</v>
      </c>
      <c r="Q473" s="98" t="s">
        <v>2465</v>
      </c>
    </row>
    <row r="474" spans="1:17" ht="24" hidden="1">
      <c r="A474" s="96">
        <f>IF(C474="","",SUBTOTAL(103,$C$9:C474))</f>
        <v>3</v>
      </c>
      <c r="B474" s="109" t="s">
        <v>150</v>
      </c>
      <c r="C474" s="168" t="s">
        <v>1079</v>
      </c>
      <c r="D474" s="109" t="s">
        <v>8</v>
      </c>
      <c r="E474" s="169" t="s">
        <v>1978</v>
      </c>
      <c r="F474" s="170" t="s">
        <v>2263</v>
      </c>
      <c r="G474" s="100" t="s">
        <v>2683</v>
      </c>
      <c r="H474" s="170" t="s">
        <v>1845</v>
      </c>
      <c r="I474" s="171">
        <v>0.4</v>
      </c>
      <c r="J474" s="172" t="s">
        <v>140</v>
      </c>
      <c r="K474" s="230"/>
      <c r="L474" s="209"/>
      <c r="M474" s="106"/>
      <c r="N474" s="58"/>
      <c r="O474" s="20"/>
      <c r="P474">
        <v>604</v>
      </c>
      <c r="Q474" s="98" t="s">
        <v>2465</v>
      </c>
    </row>
    <row r="475" spans="1:17" hidden="1">
      <c r="A475" s="96">
        <f>IF(C475="","",SUBTOTAL(103,$C$9:C475))</f>
        <v>3</v>
      </c>
      <c r="B475" s="109" t="s">
        <v>150</v>
      </c>
      <c r="C475" s="168" t="s">
        <v>1079</v>
      </c>
      <c r="D475" s="109" t="s">
        <v>1347</v>
      </c>
      <c r="E475" s="169" t="s">
        <v>1978</v>
      </c>
      <c r="F475" s="170" t="s">
        <v>2263</v>
      </c>
      <c r="G475" s="170" t="s">
        <v>2266</v>
      </c>
      <c r="H475" s="170" t="s">
        <v>1845</v>
      </c>
      <c r="I475" s="175">
        <v>2</v>
      </c>
      <c r="J475" s="172" t="s">
        <v>2270</v>
      </c>
      <c r="K475" s="230"/>
      <c r="L475" s="209"/>
      <c r="M475" s="106"/>
      <c r="N475" s="58"/>
      <c r="O475" s="20"/>
      <c r="P475">
        <v>605</v>
      </c>
      <c r="Q475" s="98" t="s">
        <v>2465</v>
      </c>
    </row>
    <row r="476" spans="1:17" ht="24" hidden="1">
      <c r="A476" s="96">
        <f>IF(C476="","",SUBTOTAL(103,$C$9:C476))</f>
        <v>3</v>
      </c>
      <c r="B476" s="109" t="s">
        <v>150</v>
      </c>
      <c r="C476" s="168" t="s">
        <v>1079</v>
      </c>
      <c r="D476" s="109" t="s">
        <v>1347</v>
      </c>
      <c r="E476" s="169" t="s">
        <v>1978</v>
      </c>
      <c r="F476" s="170" t="s">
        <v>2263</v>
      </c>
      <c r="G476" s="100" t="s">
        <v>2684</v>
      </c>
      <c r="H476" s="170" t="s">
        <v>1845</v>
      </c>
      <c r="I476" s="171">
        <v>0.9</v>
      </c>
      <c r="J476" s="172" t="s">
        <v>140</v>
      </c>
      <c r="K476" s="230"/>
      <c r="L476" s="209"/>
      <c r="M476" s="106"/>
      <c r="N476" s="58"/>
      <c r="O476" s="20"/>
      <c r="P476">
        <v>606</v>
      </c>
      <c r="Q476" s="98" t="s">
        <v>2465</v>
      </c>
    </row>
    <row r="477" spans="1:17" hidden="1">
      <c r="A477" s="96">
        <f>IF(C477="","",SUBTOTAL(103,$C$9:C477))</f>
        <v>3</v>
      </c>
      <c r="B477" s="109" t="s">
        <v>150</v>
      </c>
      <c r="C477" s="168" t="s">
        <v>1079</v>
      </c>
      <c r="D477" s="109" t="s">
        <v>1347</v>
      </c>
      <c r="E477" s="169" t="s">
        <v>1978</v>
      </c>
      <c r="F477" s="170" t="s">
        <v>2263</v>
      </c>
      <c r="G477" s="170" t="s">
        <v>2276</v>
      </c>
      <c r="H477" s="170" t="s">
        <v>1845</v>
      </c>
      <c r="I477" s="175">
        <v>1</v>
      </c>
      <c r="J477" s="172" t="s">
        <v>2270</v>
      </c>
      <c r="K477" s="230"/>
      <c r="L477" s="209"/>
      <c r="M477" s="106"/>
      <c r="N477" s="58"/>
      <c r="O477" s="20"/>
      <c r="P477">
        <v>607</v>
      </c>
      <c r="Q477" s="98" t="s">
        <v>2465</v>
      </c>
    </row>
    <row r="478" spans="1:17" ht="27" hidden="1">
      <c r="A478" s="96">
        <f>IF(C478="","",SUBTOTAL(103,$C$9:C478))</f>
        <v>3</v>
      </c>
      <c r="B478" s="109" t="s">
        <v>150</v>
      </c>
      <c r="C478" s="168" t="s">
        <v>1079</v>
      </c>
      <c r="D478" s="174" t="s">
        <v>2422</v>
      </c>
      <c r="E478" s="169" t="s">
        <v>1978</v>
      </c>
      <c r="F478" s="170" t="s">
        <v>2263</v>
      </c>
      <c r="G478" s="170" t="s">
        <v>2277</v>
      </c>
      <c r="H478" s="170" t="s">
        <v>2425</v>
      </c>
      <c r="I478" s="171">
        <v>6.3</v>
      </c>
      <c r="J478" s="172" t="s">
        <v>140</v>
      </c>
      <c r="K478" s="230"/>
      <c r="L478" s="209"/>
      <c r="M478" s="106"/>
      <c r="N478" s="58"/>
      <c r="O478" s="20"/>
      <c r="P478">
        <v>608</v>
      </c>
      <c r="Q478" s="98" t="s">
        <v>2465</v>
      </c>
    </row>
    <row r="479" spans="1:17">
      <c r="A479" s="96" t="str">
        <f>IF(C479="","",SUBTOTAL(103,$C$9:C479))</f>
        <v/>
      </c>
      <c r="B479" s="109"/>
      <c r="C479" s="168"/>
      <c r="D479" s="174"/>
      <c r="E479" s="169"/>
      <c r="F479" s="170"/>
      <c r="G479" s="170"/>
      <c r="H479" s="170"/>
      <c r="I479" s="171"/>
      <c r="J479" s="172"/>
      <c r="K479" s="95"/>
      <c r="L479" s="95"/>
      <c r="M479" s="106"/>
      <c r="N479" s="58"/>
      <c r="O479" s="20" t="s">
        <v>147</v>
      </c>
      <c r="P479">
        <v>608</v>
      </c>
      <c r="Q479" s="98" t="s">
        <v>2465</v>
      </c>
    </row>
  </sheetData>
  <autoFilter ref="A8:T479">
    <filterColumn colId="7" showButton="0"/>
    <filterColumn colId="8" showButton="0"/>
    <filterColumn colId="14">
      <customFilters>
        <customFilter operator="notEqual" val=" "/>
      </customFilters>
    </filterColumn>
  </autoFilter>
  <mergeCells count="11">
    <mergeCell ref="A2:N2"/>
    <mergeCell ref="K9:K16"/>
    <mergeCell ref="K19:K25"/>
    <mergeCell ref="K26:K34"/>
    <mergeCell ref="K36:K57"/>
    <mergeCell ref="H8:J8"/>
    <mergeCell ref="H429:J429"/>
    <mergeCell ref="K430:K437"/>
    <mergeCell ref="K440:K446"/>
    <mergeCell ref="K447:K455"/>
    <mergeCell ref="K457:K478"/>
  </mergeCells>
  <phoneticPr fontId="8"/>
  <dataValidations count="1">
    <dataValidation type="list" allowBlank="1" showInputMessage="1" showErrorMessage="1" sqref="O9:O479">
      <formula1>$O$6</formula1>
    </dataValidation>
  </dataValidations>
  <pageMargins left="0.70866141732283472" right="0.70866141732283472" top="0.35433070866141736" bottom="0.55118110236220474" header="0.31496062992125984" footer="0.31496062992125984"/>
  <pageSetup paperSize="9" orientation="landscape" horizontalDpi="1200" verticalDpi="1200" r:id="rId1"/>
  <headerFooter>
    <oddHeader>&amp;R【別紙４】</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CFF"/>
    <pageSetUpPr fitToPage="1"/>
  </sheetPr>
  <dimension ref="A1:S159"/>
  <sheetViews>
    <sheetView zoomScaleNormal="100" zoomScaleSheetLayoutView="85" workbookViewId="0">
      <pane ySplit="8" topLeftCell="A9" activePane="bottomLeft" state="frozen"/>
      <selection activeCell="D103" sqref="D103"/>
      <selection pane="bottomLeft" activeCell="A8" sqref="A8"/>
    </sheetView>
  </sheetViews>
  <sheetFormatPr defaultRowHeight="13.5" outlineLevelRow="1" outlineLevelCol="1"/>
  <cols>
    <col min="1" max="1" width="5.25" customWidth="1"/>
    <col min="2" max="2" width="11" hidden="1" customWidth="1" outlineLevel="1"/>
    <col min="3" max="3" width="7.625" style="18" customWidth="1" collapsed="1"/>
    <col min="4" max="4" width="11" hidden="1" customWidth="1" outlineLevel="1"/>
    <col min="5" max="5" width="6.625" style="1" customWidth="1" collapsed="1"/>
    <col min="6" max="6" width="17.5" style="3" customWidth="1"/>
    <col min="7" max="7" width="20.125" style="3" customWidth="1"/>
    <col min="8" max="8" width="24.125" style="3" customWidth="1"/>
    <col min="9" max="9" width="9.5" customWidth="1"/>
    <col min="10" max="10" width="4.125" style="3" bestFit="1" customWidth="1"/>
    <col min="11" max="11" width="13.875" style="3" hidden="1" customWidth="1" outlineLevel="1"/>
    <col min="12" max="12" width="23.625" style="3" hidden="1" customWidth="1" outlineLevel="1"/>
    <col min="13" max="13" width="23.625" style="3" customWidth="1" collapsed="1"/>
    <col min="14" max="14" width="9.375" customWidth="1"/>
    <col min="15" max="15" width="21.375" hidden="1" customWidth="1" outlineLevel="1"/>
    <col min="16" max="17" width="9" hidden="1" customWidth="1" outlineLevel="1"/>
    <col min="18" max="18" width="9" hidden="1" customWidth="1" outlineLevel="1" collapsed="1"/>
    <col min="19" max="19" width="9" collapsed="1"/>
  </cols>
  <sheetData>
    <row r="1" spans="1:18" ht="18.75" customHeight="1"/>
    <row r="2" spans="1:18" ht="18.75" customHeight="1">
      <c r="C2" s="231" t="s">
        <v>2789</v>
      </c>
      <c r="D2" s="234"/>
      <c r="E2" s="234"/>
      <c r="F2" s="234"/>
      <c r="G2" s="234"/>
      <c r="H2" s="234"/>
      <c r="I2" s="234"/>
      <c r="J2" s="234"/>
      <c r="K2" s="234"/>
      <c r="L2" s="234"/>
      <c r="M2" s="234"/>
      <c r="N2" s="234"/>
    </row>
    <row r="3" spans="1:18" ht="18.75" customHeight="1"/>
    <row r="4" spans="1:18" hidden="1" outlineLevel="1"/>
    <row r="5" spans="1:18" hidden="1" outlineLevel="1"/>
    <row r="6" spans="1:18" hidden="1" outlineLevel="1">
      <c r="E6"/>
      <c r="O6" s="9" t="s">
        <v>727</v>
      </c>
    </row>
    <row r="7" spans="1:18" ht="18.75" collapsed="1">
      <c r="A7" s="103" t="s">
        <v>2783</v>
      </c>
      <c r="E7"/>
      <c r="O7" s="9"/>
    </row>
    <row r="8" spans="1:18" ht="27">
      <c r="A8" s="38" t="s">
        <v>1468</v>
      </c>
      <c r="B8" s="39" t="s">
        <v>149</v>
      </c>
      <c r="C8" s="26" t="s">
        <v>726</v>
      </c>
      <c r="D8" s="210" t="s">
        <v>2</v>
      </c>
      <c r="E8" s="115" t="s">
        <v>1469</v>
      </c>
      <c r="F8" s="26" t="s">
        <v>1270</v>
      </c>
      <c r="G8" s="26" t="s">
        <v>1</v>
      </c>
      <c r="H8" s="217" t="s">
        <v>2598</v>
      </c>
      <c r="I8" s="218"/>
      <c r="J8" s="219"/>
      <c r="K8" s="117" t="s">
        <v>728</v>
      </c>
      <c r="L8" s="61" t="s">
        <v>142</v>
      </c>
      <c r="M8" s="26" t="s">
        <v>2495</v>
      </c>
      <c r="N8" s="51" t="s">
        <v>2163</v>
      </c>
      <c r="O8" s="111" t="s">
        <v>171</v>
      </c>
      <c r="Q8" s="105" t="s">
        <v>2502</v>
      </c>
    </row>
    <row r="9" spans="1:18" hidden="1">
      <c r="A9" s="149">
        <f>IF(C9="","",SUBTOTAL(103,$C$9:C9))</f>
        <v>0</v>
      </c>
      <c r="B9" s="37" t="s">
        <v>150</v>
      </c>
      <c r="C9" s="62" t="s">
        <v>1194</v>
      </c>
      <c r="D9" s="37" t="s">
        <v>15</v>
      </c>
      <c r="E9" s="31" t="s">
        <v>736</v>
      </c>
      <c r="F9" s="30" t="s">
        <v>1209</v>
      </c>
      <c r="G9" s="30" t="s">
        <v>2181</v>
      </c>
      <c r="H9" s="30" t="s">
        <v>2671</v>
      </c>
      <c r="I9" s="125">
        <v>1</v>
      </c>
      <c r="J9" s="67" t="s">
        <v>1206</v>
      </c>
      <c r="K9" s="63">
        <v>202</v>
      </c>
      <c r="L9" s="64" t="s">
        <v>2486</v>
      </c>
      <c r="M9" s="188"/>
      <c r="N9" s="35"/>
      <c r="O9" s="12"/>
      <c r="P9">
        <v>408</v>
      </c>
      <c r="R9" t="s">
        <v>2628</v>
      </c>
    </row>
    <row r="10" spans="1:18" hidden="1">
      <c r="A10" s="149">
        <f>IF(C10="","",SUBTOTAL(103,$C$9:C10))</f>
        <v>0</v>
      </c>
      <c r="B10" s="37" t="s">
        <v>150</v>
      </c>
      <c r="C10" s="62" t="s">
        <v>1194</v>
      </c>
      <c r="D10" s="37" t="s">
        <v>10</v>
      </c>
      <c r="E10" s="31" t="s">
        <v>736</v>
      </c>
      <c r="F10" s="30" t="s">
        <v>1210</v>
      </c>
      <c r="G10" s="30" t="s">
        <v>2182</v>
      </c>
      <c r="H10" s="30" t="s">
        <v>2671</v>
      </c>
      <c r="I10" s="125">
        <v>1</v>
      </c>
      <c r="J10" s="67" t="s">
        <v>1206</v>
      </c>
      <c r="K10" s="63">
        <v>121</v>
      </c>
      <c r="L10" s="64" t="s">
        <v>2486</v>
      </c>
      <c r="M10" s="188"/>
      <c r="N10" s="35"/>
      <c r="O10" s="12"/>
      <c r="P10">
        <v>409</v>
      </c>
      <c r="R10" t="s">
        <v>2628</v>
      </c>
    </row>
    <row r="11" spans="1:18" hidden="1">
      <c r="A11" s="149">
        <f>IF(C11="","",SUBTOTAL(103,$C$9:C11))</f>
        <v>0</v>
      </c>
      <c r="B11" s="37" t="s">
        <v>150</v>
      </c>
      <c r="C11" s="62" t="s">
        <v>1194</v>
      </c>
      <c r="D11" s="37" t="s">
        <v>1197</v>
      </c>
      <c r="E11" s="31" t="s">
        <v>736</v>
      </c>
      <c r="F11" s="30" t="s">
        <v>1211</v>
      </c>
      <c r="G11" s="30" t="s">
        <v>2183</v>
      </c>
      <c r="H11" s="30" t="s">
        <v>2671</v>
      </c>
      <c r="I11" s="125">
        <v>1</v>
      </c>
      <c r="J11" s="67" t="s">
        <v>1206</v>
      </c>
      <c r="K11" s="63">
        <v>79</v>
      </c>
      <c r="L11" s="64" t="s">
        <v>2486</v>
      </c>
      <c r="M11" s="188"/>
      <c r="N11" s="35"/>
      <c r="O11" s="12"/>
      <c r="P11">
        <v>410</v>
      </c>
      <c r="R11" t="s">
        <v>2628</v>
      </c>
    </row>
    <row r="12" spans="1:18" hidden="1">
      <c r="A12" s="149">
        <f>IF(C12="","",SUBTOTAL(103,$C$9:C12))</f>
        <v>0</v>
      </c>
      <c r="B12" s="37" t="s">
        <v>150</v>
      </c>
      <c r="C12" s="62" t="s">
        <v>1194</v>
      </c>
      <c r="D12" s="37" t="s">
        <v>1197</v>
      </c>
      <c r="E12" s="31" t="s">
        <v>736</v>
      </c>
      <c r="F12" s="30" t="s">
        <v>1212</v>
      </c>
      <c r="G12" s="30" t="s">
        <v>2184</v>
      </c>
      <c r="H12" s="30" t="s">
        <v>2671</v>
      </c>
      <c r="I12" s="125">
        <v>1</v>
      </c>
      <c r="J12" s="67" t="s">
        <v>1206</v>
      </c>
      <c r="K12" s="63">
        <v>204</v>
      </c>
      <c r="L12" s="64" t="s">
        <v>2486</v>
      </c>
      <c r="M12" s="188"/>
      <c r="N12" s="35"/>
      <c r="O12" s="12"/>
      <c r="P12">
        <v>411</v>
      </c>
      <c r="R12" t="s">
        <v>2628</v>
      </c>
    </row>
    <row r="13" spans="1:18" hidden="1">
      <c r="A13" s="149">
        <f>IF(C13="","",SUBTOTAL(103,$C$9:C13))</f>
        <v>0</v>
      </c>
      <c r="B13" s="37" t="s">
        <v>150</v>
      </c>
      <c r="C13" s="62" t="s">
        <v>1194</v>
      </c>
      <c r="D13" s="37" t="s">
        <v>1197</v>
      </c>
      <c r="E13" s="31" t="s">
        <v>736</v>
      </c>
      <c r="F13" s="30" t="s">
        <v>1212</v>
      </c>
      <c r="G13" s="30" t="s">
        <v>2185</v>
      </c>
      <c r="H13" s="30" t="s">
        <v>2671</v>
      </c>
      <c r="I13" s="125">
        <v>1</v>
      </c>
      <c r="J13" s="67" t="s">
        <v>1206</v>
      </c>
      <c r="K13" s="63">
        <v>59</v>
      </c>
      <c r="L13" s="64" t="s">
        <v>2486</v>
      </c>
      <c r="M13" s="188"/>
      <c r="N13" s="35"/>
      <c r="O13" s="12"/>
      <c r="P13">
        <v>412</v>
      </c>
      <c r="R13" t="s">
        <v>2628</v>
      </c>
    </row>
    <row r="14" spans="1:18" hidden="1">
      <c r="A14" s="149">
        <f>IF(C14="","",SUBTOTAL(103,$C$9:C14))</f>
        <v>0</v>
      </c>
      <c r="B14" s="37" t="s">
        <v>150</v>
      </c>
      <c r="C14" s="62" t="s">
        <v>1194</v>
      </c>
      <c r="D14" s="37" t="s">
        <v>1197</v>
      </c>
      <c r="E14" s="31" t="s">
        <v>736</v>
      </c>
      <c r="F14" s="30" t="s">
        <v>1213</v>
      </c>
      <c r="G14" s="30" t="s">
        <v>2186</v>
      </c>
      <c r="H14" s="30" t="s">
        <v>2671</v>
      </c>
      <c r="I14" s="125">
        <v>1</v>
      </c>
      <c r="J14" s="67" t="s">
        <v>1206</v>
      </c>
      <c r="K14" s="63">
        <v>172</v>
      </c>
      <c r="L14" s="64" t="s">
        <v>2486</v>
      </c>
      <c r="M14" s="188"/>
      <c r="N14" s="35"/>
      <c r="O14" s="12"/>
      <c r="P14">
        <v>413</v>
      </c>
      <c r="R14" t="s">
        <v>2628</v>
      </c>
    </row>
    <row r="15" spans="1:18" hidden="1">
      <c r="A15" s="149">
        <f>IF(C15="","",SUBTOTAL(103,$C$9:C15))</f>
        <v>0</v>
      </c>
      <c r="B15" s="37" t="s">
        <v>150</v>
      </c>
      <c r="C15" s="62" t="s">
        <v>1194</v>
      </c>
      <c r="D15" s="37" t="s">
        <v>10</v>
      </c>
      <c r="E15" s="31" t="s">
        <v>736</v>
      </c>
      <c r="F15" s="30" t="s">
        <v>1214</v>
      </c>
      <c r="G15" s="30" t="s">
        <v>2187</v>
      </c>
      <c r="H15" s="30" t="s">
        <v>2671</v>
      </c>
      <c r="I15" s="125">
        <v>1</v>
      </c>
      <c r="J15" s="67" t="s">
        <v>1206</v>
      </c>
      <c r="K15" s="63">
        <v>230</v>
      </c>
      <c r="L15" s="64" t="s">
        <v>2486</v>
      </c>
      <c r="M15" s="188"/>
      <c r="N15" s="35"/>
      <c r="O15" s="12"/>
      <c r="P15">
        <v>414</v>
      </c>
      <c r="R15" t="s">
        <v>2628</v>
      </c>
    </row>
    <row r="16" spans="1:18" hidden="1">
      <c r="A16" s="149">
        <f>IF(C16="","",SUBTOTAL(103,$C$9:C16))</f>
        <v>0</v>
      </c>
      <c r="B16" s="37" t="s">
        <v>150</v>
      </c>
      <c r="C16" s="62" t="s">
        <v>1194</v>
      </c>
      <c r="D16" s="37" t="s">
        <v>972</v>
      </c>
      <c r="E16" s="31" t="s">
        <v>736</v>
      </c>
      <c r="F16" s="30" t="s">
        <v>1215</v>
      </c>
      <c r="G16" s="30" t="s">
        <v>1091</v>
      </c>
      <c r="H16" s="30" t="s">
        <v>2671</v>
      </c>
      <c r="I16" s="125">
        <v>1</v>
      </c>
      <c r="J16" s="67" t="s">
        <v>1206</v>
      </c>
      <c r="K16" s="63">
        <v>223</v>
      </c>
      <c r="L16" s="64" t="s">
        <v>2486</v>
      </c>
      <c r="M16" s="188"/>
      <c r="N16" s="35"/>
      <c r="O16" s="12"/>
      <c r="P16">
        <v>415</v>
      </c>
      <c r="R16" t="s">
        <v>2628</v>
      </c>
    </row>
    <row r="17" spans="1:18" hidden="1">
      <c r="A17" s="149">
        <f>IF(C17="","",SUBTOTAL(103,$C$9:C17))</f>
        <v>0</v>
      </c>
      <c r="B17" s="37" t="s">
        <v>150</v>
      </c>
      <c r="C17" s="62" t="s">
        <v>1194</v>
      </c>
      <c r="D17" s="37" t="s">
        <v>1198</v>
      </c>
      <c r="E17" s="31" t="s">
        <v>736</v>
      </c>
      <c r="F17" s="30" t="s">
        <v>1216</v>
      </c>
      <c r="G17" s="30" t="s">
        <v>1092</v>
      </c>
      <c r="H17" s="30" t="s">
        <v>2671</v>
      </c>
      <c r="I17" s="125">
        <v>1</v>
      </c>
      <c r="J17" s="67" t="s">
        <v>1206</v>
      </c>
      <c r="K17" s="63">
        <v>122</v>
      </c>
      <c r="L17" s="64" t="s">
        <v>2486</v>
      </c>
      <c r="M17" s="188"/>
      <c r="N17" s="35"/>
      <c r="O17" s="12"/>
      <c r="P17">
        <v>416</v>
      </c>
      <c r="R17" t="s">
        <v>2628</v>
      </c>
    </row>
    <row r="18" spans="1:18" hidden="1">
      <c r="A18" s="149">
        <f>IF(C18="","",SUBTOTAL(103,$C$9:C18))</f>
        <v>0</v>
      </c>
      <c r="B18" s="37" t="s">
        <v>150</v>
      </c>
      <c r="C18" s="62" t="s">
        <v>1194</v>
      </c>
      <c r="D18" s="37" t="s">
        <v>8</v>
      </c>
      <c r="E18" s="31" t="s">
        <v>736</v>
      </c>
      <c r="F18" s="30" t="s">
        <v>1217</v>
      </c>
      <c r="G18" s="30" t="s">
        <v>1093</v>
      </c>
      <c r="H18" s="30" t="s">
        <v>2671</v>
      </c>
      <c r="I18" s="125">
        <v>1</v>
      </c>
      <c r="J18" s="67" t="s">
        <v>1206</v>
      </c>
      <c r="K18" s="63">
        <v>106</v>
      </c>
      <c r="L18" s="64" t="s">
        <v>2486</v>
      </c>
      <c r="M18" s="188"/>
      <c r="N18" s="35"/>
      <c r="O18" s="12"/>
      <c r="P18">
        <v>417</v>
      </c>
      <c r="R18" t="s">
        <v>2628</v>
      </c>
    </row>
    <row r="19" spans="1:18" hidden="1">
      <c r="A19" s="149">
        <f>IF(C19="","",SUBTOTAL(103,$C$9:C19))</f>
        <v>0</v>
      </c>
      <c r="B19" s="37" t="s">
        <v>150</v>
      </c>
      <c r="C19" s="62" t="s">
        <v>1194</v>
      </c>
      <c r="D19" s="37" t="s">
        <v>8</v>
      </c>
      <c r="E19" s="31" t="s">
        <v>736</v>
      </c>
      <c r="F19" s="30" t="s">
        <v>1218</v>
      </c>
      <c r="G19" s="30" t="s">
        <v>1094</v>
      </c>
      <c r="H19" s="30" t="s">
        <v>2671</v>
      </c>
      <c r="I19" s="125">
        <v>1</v>
      </c>
      <c r="J19" s="67" t="s">
        <v>1206</v>
      </c>
      <c r="K19" s="63">
        <v>68</v>
      </c>
      <c r="L19" s="64" t="s">
        <v>2486</v>
      </c>
      <c r="M19" s="188"/>
      <c r="N19" s="35"/>
      <c r="O19" s="12"/>
      <c r="P19">
        <v>418</v>
      </c>
      <c r="R19" t="s">
        <v>2628</v>
      </c>
    </row>
    <row r="20" spans="1:18" hidden="1">
      <c r="A20" s="149">
        <f>IF(C20="","",SUBTOTAL(103,$C$9:C20))</f>
        <v>0</v>
      </c>
      <c r="B20" s="37" t="s">
        <v>150</v>
      </c>
      <c r="C20" s="62" t="s">
        <v>1194</v>
      </c>
      <c r="D20" s="37" t="s">
        <v>8</v>
      </c>
      <c r="E20" s="31" t="s">
        <v>736</v>
      </c>
      <c r="F20" s="30" t="s">
        <v>1219</v>
      </c>
      <c r="G20" s="30" t="s">
        <v>1095</v>
      </c>
      <c r="H20" s="30" t="s">
        <v>2671</v>
      </c>
      <c r="I20" s="125">
        <v>1</v>
      </c>
      <c r="J20" s="67" t="s">
        <v>1206</v>
      </c>
      <c r="K20" s="63">
        <v>290</v>
      </c>
      <c r="L20" s="64" t="s">
        <v>2486</v>
      </c>
      <c r="M20" s="188"/>
      <c r="N20" s="35"/>
      <c r="O20" s="12"/>
      <c r="P20">
        <v>419</v>
      </c>
      <c r="R20" t="s">
        <v>2628</v>
      </c>
    </row>
    <row r="21" spans="1:18" hidden="1">
      <c r="A21" s="149">
        <f>IF(C21="","",SUBTOTAL(103,$C$9:C21))</f>
        <v>0</v>
      </c>
      <c r="B21" s="37" t="s">
        <v>150</v>
      </c>
      <c r="C21" s="62" t="s">
        <v>1194</v>
      </c>
      <c r="D21" s="37" t="s">
        <v>10</v>
      </c>
      <c r="E21" s="31" t="s">
        <v>736</v>
      </c>
      <c r="F21" s="30" t="s">
        <v>1220</v>
      </c>
      <c r="G21" s="30" t="s">
        <v>2188</v>
      </c>
      <c r="H21" s="30" t="s">
        <v>2671</v>
      </c>
      <c r="I21" s="125">
        <v>1</v>
      </c>
      <c r="J21" s="67" t="s">
        <v>1206</v>
      </c>
      <c r="K21" s="63">
        <v>125</v>
      </c>
      <c r="L21" s="64" t="s">
        <v>2486</v>
      </c>
      <c r="M21" s="188"/>
      <c r="N21" s="35"/>
      <c r="O21" s="12"/>
      <c r="P21">
        <v>420</v>
      </c>
      <c r="R21" t="s">
        <v>2628</v>
      </c>
    </row>
    <row r="22" spans="1:18" hidden="1">
      <c r="A22" s="149">
        <f>IF(C22="","",SUBTOTAL(103,$C$9:C22))</f>
        <v>0</v>
      </c>
      <c r="B22" s="37" t="s">
        <v>150</v>
      </c>
      <c r="C22" s="62" t="s">
        <v>1194</v>
      </c>
      <c r="D22" s="37" t="s">
        <v>1204</v>
      </c>
      <c r="E22" s="31" t="s">
        <v>736</v>
      </c>
      <c r="F22" s="30" t="s">
        <v>1221</v>
      </c>
      <c r="G22" s="30" t="s">
        <v>2189</v>
      </c>
      <c r="H22" s="30" t="s">
        <v>2671</v>
      </c>
      <c r="I22" s="125">
        <v>1</v>
      </c>
      <c r="J22" s="67" t="s">
        <v>1206</v>
      </c>
      <c r="K22" s="63">
        <v>108</v>
      </c>
      <c r="L22" s="64" t="s">
        <v>2486</v>
      </c>
      <c r="M22" s="188"/>
      <c r="N22" s="35"/>
      <c r="O22" s="12"/>
      <c r="P22">
        <v>421</v>
      </c>
      <c r="R22" t="s">
        <v>2628</v>
      </c>
    </row>
    <row r="23" spans="1:18" hidden="1">
      <c r="A23" s="149">
        <f>IF(C23="","",SUBTOTAL(103,$C$9:C23))</f>
        <v>0</v>
      </c>
      <c r="B23" s="37" t="s">
        <v>150</v>
      </c>
      <c r="C23" s="62" t="s">
        <v>1194</v>
      </c>
      <c r="D23" s="37" t="s">
        <v>11</v>
      </c>
      <c r="E23" s="31" t="s">
        <v>736</v>
      </c>
      <c r="F23" s="30" t="s">
        <v>1222</v>
      </c>
      <c r="G23" s="30" t="s">
        <v>2190</v>
      </c>
      <c r="H23" s="30" t="s">
        <v>2671</v>
      </c>
      <c r="I23" s="125">
        <v>1</v>
      </c>
      <c r="J23" s="67" t="s">
        <v>1206</v>
      </c>
      <c r="K23" s="63">
        <v>83</v>
      </c>
      <c r="L23" s="64" t="s">
        <v>2486</v>
      </c>
      <c r="M23" s="188"/>
      <c r="N23" s="35"/>
      <c r="O23" s="12"/>
      <c r="P23">
        <v>422</v>
      </c>
      <c r="R23" t="s">
        <v>2628</v>
      </c>
    </row>
    <row r="24" spans="1:18" hidden="1">
      <c r="A24" s="149">
        <f>IF(C24="","",SUBTOTAL(103,$C$9:C24))</f>
        <v>0</v>
      </c>
      <c r="B24" s="37" t="s">
        <v>150</v>
      </c>
      <c r="C24" s="62" t="s">
        <v>1194</v>
      </c>
      <c r="D24" s="37" t="s">
        <v>12</v>
      </c>
      <c r="E24" s="31" t="s">
        <v>736</v>
      </c>
      <c r="F24" s="30" t="s">
        <v>2191</v>
      </c>
      <c r="G24" s="30" t="s">
        <v>2192</v>
      </c>
      <c r="H24" s="30" t="s">
        <v>2671</v>
      </c>
      <c r="I24" s="125">
        <v>1</v>
      </c>
      <c r="J24" s="67" t="s">
        <v>1206</v>
      </c>
      <c r="K24" s="63">
        <v>178</v>
      </c>
      <c r="L24" s="64" t="s">
        <v>2486</v>
      </c>
      <c r="M24" s="188"/>
      <c r="N24" s="35"/>
      <c r="O24" s="12"/>
      <c r="P24">
        <v>423</v>
      </c>
      <c r="R24" t="s">
        <v>2628</v>
      </c>
    </row>
    <row r="25" spans="1:18" hidden="1">
      <c r="A25" s="149">
        <f>IF(C25="","",SUBTOTAL(103,$C$9:C25))</f>
        <v>0</v>
      </c>
      <c r="B25" s="37" t="s">
        <v>150</v>
      </c>
      <c r="C25" s="62" t="s">
        <v>1194</v>
      </c>
      <c r="D25" s="37" t="s">
        <v>8</v>
      </c>
      <c r="E25" s="31" t="s">
        <v>736</v>
      </c>
      <c r="F25" s="30" t="s">
        <v>1223</v>
      </c>
      <c r="G25" s="30" t="s">
        <v>2193</v>
      </c>
      <c r="H25" s="30" t="s">
        <v>2671</v>
      </c>
      <c r="I25" s="125">
        <v>1</v>
      </c>
      <c r="J25" s="67" t="s">
        <v>1206</v>
      </c>
      <c r="K25" s="63">
        <v>88</v>
      </c>
      <c r="L25" s="64" t="s">
        <v>2486</v>
      </c>
      <c r="M25" s="188"/>
      <c r="N25" s="35"/>
      <c r="O25" s="12"/>
      <c r="P25">
        <v>424</v>
      </c>
      <c r="R25" t="s">
        <v>2628</v>
      </c>
    </row>
    <row r="26" spans="1:18" hidden="1">
      <c r="A26" s="149">
        <f>IF(C26="","",SUBTOTAL(103,$C$9:C26))</f>
        <v>0</v>
      </c>
      <c r="B26" s="37" t="s">
        <v>150</v>
      </c>
      <c r="C26" s="62" t="s">
        <v>1194</v>
      </c>
      <c r="D26" s="37" t="s">
        <v>8</v>
      </c>
      <c r="E26" s="31" t="s">
        <v>736</v>
      </c>
      <c r="F26" s="30" t="s">
        <v>1224</v>
      </c>
      <c r="G26" s="30" t="s">
        <v>2194</v>
      </c>
      <c r="H26" s="30" t="s">
        <v>2671</v>
      </c>
      <c r="I26" s="125">
        <v>1</v>
      </c>
      <c r="J26" s="67" t="s">
        <v>1206</v>
      </c>
      <c r="K26" s="63">
        <v>302</v>
      </c>
      <c r="L26" s="64" t="s">
        <v>2486</v>
      </c>
      <c r="M26" s="188"/>
      <c r="N26" s="35"/>
      <c r="O26" s="12"/>
      <c r="P26">
        <v>425</v>
      </c>
      <c r="R26" t="s">
        <v>2631</v>
      </c>
    </row>
    <row r="27" spans="1:18" hidden="1">
      <c r="A27" s="149">
        <f>IF(C27="","",SUBTOTAL(103,$C$9:C27))</f>
        <v>0</v>
      </c>
      <c r="B27" s="37" t="s">
        <v>150</v>
      </c>
      <c r="C27" s="62" t="s">
        <v>1194</v>
      </c>
      <c r="D27" s="37" t="s">
        <v>1199</v>
      </c>
      <c r="E27" s="31" t="s">
        <v>736</v>
      </c>
      <c r="F27" s="30" t="s">
        <v>1225</v>
      </c>
      <c r="G27" s="30" t="s">
        <v>2195</v>
      </c>
      <c r="H27" s="30" t="s">
        <v>2671</v>
      </c>
      <c r="I27" s="125">
        <v>1</v>
      </c>
      <c r="J27" s="67" t="s">
        <v>1206</v>
      </c>
      <c r="K27" s="63">
        <v>106</v>
      </c>
      <c r="L27" s="64" t="s">
        <v>2486</v>
      </c>
      <c r="M27" s="188"/>
      <c r="N27" s="35"/>
      <c r="O27" s="12"/>
      <c r="P27">
        <v>426</v>
      </c>
      <c r="R27" t="s">
        <v>2628</v>
      </c>
    </row>
    <row r="28" spans="1:18" hidden="1">
      <c r="A28" s="149">
        <f>IF(C28="","",SUBTOTAL(103,$C$9:C28))</f>
        <v>0</v>
      </c>
      <c r="B28" s="37" t="s">
        <v>150</v>
      </c>
      <c r="C28" s="62" t="s">
        <v>1194</v>
      </c>
      <c r="D28" s="37" t="s">
        <v>8</v>
      </c>
      <c r="E28" s="31" t="s">
        <v>736</v>
      </c>
      <c r="F28" s="30" t="s">
        <v>1226</v>
      </c>
      <c r="G28" s="30" t="s">
        <v>2196</v>
      </c>
      <c r="H28" s="30" t="s">
        <v>2671</v>
      </c>
      <c r="I28" s="125">
        <v>1</v>
      </c>
      <c r="J28" s="67" t="s">
        <v>1206</v>
      </c>
      <c r="K28" s="63">
        <v>26</v>
      </c>
      <c r="L28" s="64" t="s">
        <v>2486</v>
      </c>
      <c r="M28" s="188"/>
      <c r="N28" s="35"/>
      <c r="O28" s="12"/>
      <c r="P28">
        <v>427</v>
      </c>
      <c r="R28" t="s">
        <v>2628</v>
      </c>
    </row>
    <row r="29" spans="1:18" hidden="1">
      <c r="A29" s="149">
        <f>IF(C29="","",SUBTOTAL(103,$C$9:C29))</f>
        <v>0</v>
      </c>
      <c r="B29" s="37" t="s">
        <v>150</v>
      </c>
      <c r="C29" s="62" t="s">
        <v>1194</v>
      </c>
      <c r="D29" s="37" t="s">
        <v>15</v>
      </c>
      <c r="E29" s="31" t="s">
        <v>736</v>
      </c>
      <c r="F29" s="30" t="s">
        <v>1227</v>
      </c>
      <c r="G29" s="30" t="s">
        <v>2197</v>
      </c>
      <c r="H29" s="30" t="s">
        <v>2671</v>
      </c>
      <c r="I29" s="125">
        <v>1</v>
      </c>
      <c r="J29" s="67" t="s">
        <v>1206</v>
      </c>
      <c r="K29" s="63">
        <v>164</v>
      </c>
      <c r="L29" s="64" t="s">
        <v>2486</v>
      </c>
      <c r="M29" s="188"/>
      <c r="N29" s="35"/>
      <c r="O29" s="12"/>
      <c r="P29">
        <v>428</v>
      </c>
      <c r="R29" t="s">
        <v>2628</v>
      </c>
    </row>
    <row r="30" spans="1:18" hidden="1">
      <c r="A30" s="149">
        <f>IF(C30="","",SUBTOTAL(103,$C$9:C30))</f>
        <v>0</v>
      </c>
      <c r="B30" s="37" t="s">
        <v>150</v>
      </c>
      <c r="C30" s="62" t="s">
        <v>1194</v>
      </c>
      <c r="D30" s="37" t="s">
        <v>12</v>
      </c>
      <c r="E30" s="31" t="s">
        <v>736</v>
      </c>
      <c r="F30" s="30" t="s">
        <v>1228</v>
      </c>
      <c r="G30" s="30" t="s">
        <v>2198</v>
      </c>
      <c r="H30" s="30" t="s">
        <v>2671</v>
      </c>
      <c r="I30" s="125">
        <v>1</v>
      </c>
      <c r="J30" s="67" t="s">
        <v>1206</v>
      </c>
      <c r="K30" s="63">
        <v>252</v>
      </c>
      <c r="L30" s="64" t="s">
        <v>2486</v>
      </c>
      <c r="M30" s="188"/>
      <c r="N30" s="35"/>
      <c r="O30" s="12"/>
      <c r="P30">
        <v>429</v>
      </c>
      <c r="R30" t="s">
        <v>2628</v>
      </c>
    </row>
    <row r="31" spans="1:18" hidden="1">
      <c r="A31" s="149">
        <f>IF(C31="","",SUBTOTAL(103,$C$9:C31))</f>
        <v>0</v>
      </c>
      <c r="B31" s="37" t="s">
        <v>150</v>
      </c>
      <c r="C31" s="62" t="s">
        <v>1194</v>
      </c>
      <c r="D31" s="37" t="s">
        <v>8</v>
      </c>
      <c r="E31" s="31" t="s">
        <v>736</v>
      </c>
      <c r="F31" s="30" t="s">
        <v>1229</v>
      </c>
      <c r="G31" s="30" t="s">
        <v>2199</v>
      </c>
      <c r="H31" s="30" t="s">
        <v>2671</v>
      </c>
      <c r="I31" s="125">
        <v>1</v>
      </c>
      <c r="J31" s="67" t="s">
        <v>1206</v>
      </c>
      <c r="K31" s="63">
        <v>387</v>
      </c>
      <c r="L31" s="64" t="s">
        <v>2486</v>
      </c>
      <c r="M31" s="188"/>
      <c r="N31" s="35"/>
      <c r="O31" s="12"/>
      <c r="P31">
        <v>430</v>
      </c>
      <c r="R31" t="s">
        <v>2628</v>
      </c>
    </row>
    <row r="32" spans="1:18">
      <c r="A32" s="149">
        <f>IF(C32="","",SUBTOTAL(103,$C$9:C32))</f>
        <v>1</v>
      </c>
      <c r="B32" s="37" t="s">
        <v>150</v>
      </c>
      <c r="C32" s="62" t="s">
        <v>1194</v>
      </c>
      <c r="D32" s="37" t="s">
        <v>1061</v>
      </c>
      <c r="E32" s="31" t="s">
        <v>736</v>
      </c>
      <c r="F32" s="30" t="s">
        <v>1230</v>
      </c>
      <c r="G32" s="30" t="s">
        <v>2200</v>
      </c>
      <c r="H32" s="30" t="s">
        <v>2671</v>
      </c>
      <c r="I32" s="125">
        <v>1</v>
      </c>
      <c r="J32" s="67" t="s">
        <v>1206</v>
      </c>
      <c r="K32" s="63">
        <v>143</v>
      </c>
      <c r="L32" s="64" t="s">
        <v>2486</v>
      </c>
      <c r="M32" s="188"/>
      <c r="N32" s="35">
        <v>12</v>
      </c>
      <c r="O32" s="12" t="s">
        <v>147</v>
      </c>
      <c r="P32">
        <v>431</v>
      </c>
      <c r="R32" t="s">
        <v>2628</v>
      </c>
    </row>
    <row r="33" spans="1:18" hidden="1">
      <c r="A33" s="149">
        <f>IF(C33="","",SUBTOTAL(103,$C$9:C33))</f>
        <v>1</v>
      </c>
      <c r="B33" s="37" t="s">
        <v>150</v>
      </c>
      <c r="C33" s="62" t="s">
        <v>1194</v>
      </c>
      <c r="D33" s="37" t="s">
        <v>8</v>
      </c>
      <c r="E33" s="31" t="s">
        <v>736</v>
      </c>
      <c r="F33" s="30" t="s">
        <v>1231</v>
      </c>
      <c r="G33" s="30" t="s">
        <v>1096</v>
      </c>
      <c r="H33" s="30" t="s">
        <v>2671</v>
      </c>
      <c r="I33" s="125">
        <v>1</v>
      </c>
      <c r="J33" s="67" t="s">
        <v>1206</v>
      </c>
      <c r="K33" s="63">
        <v>91</v>
      </c>
      <c r="L33" s="64" t="s">
        <v>2486</v>
      </c>
      <c r="M33" s="188"/>
      <c r="N33" s="35"/>
      <c r="O33" s="12"/>
      <c r="P33">
        <v>432</v>
      </c>
      <c r="R33" t="s">
        <v>2628</v>
      </c>
    </row>
    <row r="34" spans="1:18" hidden="1">
      <c r="A34" s="149">
        <f>IF(C34="","",SUBTOTAL(103,$C$9:C34))</f>
        <v>1</v>
      </c>
      <c r="B34" s="37" t="s">
        <v>150</v>
      </c>
      <c r="C34" s="62" t="s">
        <v>1194</v>
      </c>
      <c r="D34" s="37" t="s">
        <v>12</v>
      </c>
      <c r="E34" s="31" t="s">
        <v>736</v>
      </c>
      <c r="F34" s="30" t="s">
        <v>1232</v>
      </c>
      <c r="G34" s="30" t="s">
        <v>1097</v>
      </c>
      <c r="H34" s="30" t="s">
        <v>2671</v>
      </c>
      <c r="I34" s="125">
        <v>1</v>
      </c>
      <c r="J34" s="67" t="s">
        <v>1206</v>
      </c>
      <c r="K34" s="63">
        <v>88</v>
      </c>
      <c r="L34" s="64" t="s">
        <v>2486</v>
      </c>
      <c r="M34" s="188"/>
      <c r="N34" s="35"/>
      <c r="O34" s="12"/>
      <c r="P34">
        <v>433</v>
      </c>
      <c r="R34" t="s">
        <v>2628</v>
      </c>
    </row>
    <row r="35" spans="1:18" hidden="1">
      <c r="A35" s="149">
        <f>IF(C35="","",SUBTOTAL(103,$C$9:C35))</f>
        <v>1</v>
      </c>
      <c r="B35" s="37" t="s">
        <v>150</v>
      </c>
      <c r="C35" s="62" t="s">
        <v>1194</v>
      </c>
      <c r="D35" s="37" t="s">
        <v>12</v>
      </c>
      <c r="E35" s="31" t="s">
        <v>736</v>
      </c>
      <c r="F35" s="30" t="s">
        <v>1233</v>
      </c>
      <c r="G35" s="30" t="s">
        <v>1098</v>
      </c>
      <c r="H35" s="30" t="s">
        <v>2671</v>
      </c>
      <c r="I35" s="125">
        <v>1</v>
      </c>
      <c r="J35" s="67" t="s">
        <v>1206</v>
      </c>
      <c r="K35" s="63">
        <v>135</v>
      </c>
      <c r="L35" s="64" t="s">
        <v>2486</v>
      </c>
      <c r="M35" s="188"/>
      <c r="N35" s="35"/>
      <c r="O35" s="12"/>
      <c r="P35">
        <v>434</v>
      </c>
      <c r="R35" t="s">
        <v>2628</v>
      </c>
    </row>
    <row r="36" spans="1:18" hidden="1">
      <c r="A36" s="149">
        <f>IF(C36="","",SUBTOTAL(103,$C$9:C36))</f>
        <v>1</v>
      </c>
      <c r="B36" s="37" t="s">
        <v>150</v>
      </c>
      <c r="C36" s="62" t="s">
        <v>1194</v>
      </c>
      <c r="D36" s="37" t="s">
        <v>8</v>
      </c>
      <c r="E36" s="31" t="s">
        <v>736</v>
      </c>
      <c r="F36" s="30" t="s">
        <v>1234</v>
      </c>
      <c r="G36" s="30" t="s">
        <v>2201</v>
      </c>
      <c r="H36" s="30" t="s">
        <v>2671</v>
      </c>
      <c r="I36" s="125">
        <v>1</v>
      </c>
      <c r="J36" s="67" t="s">
        <v>1206</v>
      </c>
      <c r="K36" s="63">
        <v>118</v>
      </c>
      <c r="L36" s="64" t="s">
        <v>2486</v>
      </c>
      <c r="M36" s="188"/>
      <c r="N36" s="35"/>
      <c r="O36" s="12"/>
      <c r="P36">
        <v>435</v>
      </c>
      <c r="R36" t="s">
        <v>2628</v>
      </c>
    </row>
    <row r="37" spans="1:18" hidden="1">
      <c r="A37" s="149">
        <f>IF(C37="","",SUBTOTAL(103,$C$9:C37))</f>
        <v>1</v>
      </c>
      <c r="B37" s="37" t="s">
        <v>150</v>
      </c>
      <c r="C37" s="62" t="s">
        <v>1194</v>
      </c>
      <c r="D37" s="37" t="s">
        <v>8</v>
      </c>
      <c r="E37" s="31" t="s">
        <v>736</v>
      </c>
      <c r="F37" s="30" t="s">
        <v>1193</v>
      </c>
      <c r="G37" s="30" t="s">
        <v>2202</v>
      </c>
      <c r="H37" s="30" t="s">
        <v>2671</v>
      </c>
      <c r="I37" s="125">
        <v>1</v>
      </c>
      <c r="J37" s="67" t="s">
        <v>1206</v>
      </c>
      <c r="K37" s="63">
        <v>86</v>
      </c>
      <c r="L37" s="64" t="s">
        <v>2486</v>
      </c>
      <c r="M37" s="188"/>
      <c r="N37" s="35"/>
      <c r="O37" s="12"/>
      <c r="P37">
        <v>436</v>
      </c>
      <c r="R37" t="s">
        <v>2628</v>
      </c>
    </row>
    <row r="38" spans="1:18" hidden="1">
      <c r="A38" s="149">
        <f>IF(C38="","",SUBTOTAL(103,$C$9:C38))</f>
        <v>1</v>
      </c>
      <c r="B38" s="37" t="s">
        <v>150</v>
      </c>
      <c r="C38" s="62" t="s">
        <v>1194</v>
      </c>
      <c r="D38" s="37" t="s">
        <v>10</v>
      </c>
      <c r="E38" s="31" t="s">
        <v>736</v>
      </c>
      <c r="F38" s="30" t="s">
        <v>1235</v>
      </c>
      <c r="G38" s="30" t="s">
        <v>2203</v>
      </c>
      <c r="H38" s="30" t="s">
        <v>2671</v>
      </c>
      <c r="I38" s="125">
        <v>1</v>
      </c>
      <c r="J38" s="67" t="s">
        <v>1206</v>
      </c>
      <c r="K38" s="63">
        <v>245</v>
      </c>
      <c r="L38" s="64" t="s">
        <v>2486</v>
      </c>
      <c r="M38" s="188"/>
      <c r="N38" s="35"/>
      <c r="O38" s="12"/>
      <c r="P38">
        <v>437</v>
      </c>
      <c r="R38" t="s">
        <v>2628</v>
      </c>
    </row>
    <row r="39" spans="1:18" hidden="1">
      <c r="A39" s="149">
        <f>IF(C39="","",SUBTOTAL(103,$C$9:C39))</f>
        <v>1</v>
      </c>
      <c r="B39" s="37" t="s">
        <v>150</v>
      </c>
      <c r="C39" s="62" t="s">
        <v>1194</v>
      </c>
      <c r="D39" s="37" t="s">
        <v>8</v>
      </c>
      <c r="E39" s="31" t="s">
        <v>736</v>
      </c>
      <c r="F39" s="30" t="s">
        <v>2204</v>
      </c>
      <c r="G39" s="30" t="s">
        <v>2205</v>
      </c>
      <c r="H39" s="30" t="s">
        <v>2671</v>
      </c>
      <c r="I39" s="125">
        <v>1</v>
      </c>
      <c r="J39" s="67" t="s">
        <v>1206</v>
      </c>
      <c r="K39" s="63">
        <v>94</v>
      </c>
      <c r="L39" s="64" t="s">
        <v>2486</v>
      </c>
      <c r="M39" s="188"/>
      <c r="N39" s="35"/>
      <c r="O39" s="12"/>
      <c r="P39">
        <v>438</v>
      </c>
      <c r="R39" t="s">
        <v>2628</v>
      </c>
    </row>
    <row r="40" spans="1:18" hidden="1">
      <c r="A40" s="149">
        <f>IF(C40="","",SUBTOTAL(103,$C$9:C40))</f>
        <v>1</v>
      </c>
      <c r="B40" s="37" t="s">
        <v>150</v>
      </c>
      <c r="C40" s="62" t="s">
        <v>1194</v>
      </c>
      <c r="D40" s="37" t="s">
        <v>12</v>
      </c>
      <c r="E40" s="31" t="s">
        <v>736</v>
      </c>
      <c r="F40" s="30" t="s">
        <v>1236</v>
      </c>
      <c r="G40" s="30" t="s">
        <v>2206</v>
      </c>
      <c r="H40" s="30" t="s">
        <v>2671</v>
      </c>
      <c r="I40" s="125">
        <v>1</v>
      </c>
      <c r="J40" s="67" t="s">
        <v>1206</v>
      </c>
      <c r="K40" s="63">
        <v>262</v>
      </c>
      <c r="L40" s="64" t="s">
        <v>2486</v>
      </c>
      <c r="M40" s="188"/>
      <c r="N40" s="35"/>
      <c r="O40" s="12"/>
      <c r="P40">
        <v>439</v>
      </c>
      <c r="R40" t="s">
        <v>2631</v>
      </c>
    </row>
    <row r="41" spans="1:18" hidden="1">
      <c r="A41" s="149">
        <f>IF(C41="","",SUBTOTAL(103,$C$9:C41))</f>
        <v>1</v>
      </c>
      <c r="B41" s="37" t="s">
        <v>150</v>
      </c>
      <c r="C41" s="62" t="s">
        <v>1194</v>
      </c>
      <c r="D41" s="37" t="s">
        <v>15</v>
      </c>
      <c r="E41" s="31" t="s">
        <v>736</v>
      </c>
      <c r="F41" s="30" t="s">
        <v>1237</v>
      </c>
      <c r="G41" s="30" t="s">
        <v>2207</v>
      </c>
      <c r="H41" s="30" t="s">
        <v>2671</v>
      </c>
      <c r="I41" s="125">
        <v>1</v>
      </c>
      <c r="J41" s="67" t="s">
        <v>1206</v>
      </c>
      <c r="K41" s="63">
        <v>128</v>
      </c>
      <c r="L41" s="64" t="s">
        <v>2486</v>
      </c>
      <c r="M41" s="188"/>
      <c r="N41" s="35"/>
      <c r="O41" s="12"/>
      <c r="P41">
        <v>440</v>
      </c>
      <c r="R41" t="s">
        <v>2628</v>
      </c>
    </row>
    <row r="42" spans="1:18" hidden="1">
      <c r="A42" s="149">
        <f>IF(C42="","",SUBTOTAL(103,$C$9:C42))</f>
        <v>1</v>
      </c>
      <c r="B42" s="37" t="s">
        <v>150</v>
      </c>
      <c r="C42" s="62" t="s">
        <v>1194</v>
      </c>
      <c r="D42" s="37" t="s">
        <v>8</v>
      </c>
      <c r="E42" s="31" t="s">
        <v>736</v>
      </c>
      <c r="F42" s="30" t="s">
        <v>1190</v>
      </c>
      <c r="G42" s="30" t="s">
        <v>2208</v>
      </c>
      <c r="H42" s="30" t="s">
        <v>2671</v>
      </c>
      <c r="I42" s="125">
        <v>1</v>
      </c>
      <c r="J42" s="67" t="s">
        <v>1206</v>
      </c>
      <c r="K42" s="63">
        <v>57</v>
      </c>
      <c r="L42" s="64" t="s">
        <v>2486</v>
      </c>
      <c r="M42" s="188"/>
      <c r="N42" s="35"/>
      <c r="O42" s="12"/>
      <c r="P42">
        <v>441</v>
      </c>
      <c r="R42" t="s">
        <v>2628</v>
      </c>
    </row>
    <row r="43" spans="1:18" hidden="1">
      <c r="A43" s="149">
        <f>IF(C43="","",SUBTOTAL(103,$C$9:C43))</f>
        <v>1</v>
      </c>
      <c r="B43" s="37" t="s">
        <v>150</v>
      </c>
      <c r="C43" s="62" t="s">
        <v>1194</v>
      </c>
      <c r="D43" s="37" t="s">
        <v>972</v>
      </c>
      <c r="E43" s="31" t="s">
        <v>736</v>
      </c>
      <c r="F43" s="30" t="s">
        <v>1238</v>
      </c>
      <c r="G43" s="30" t="s">
        <v>2209</v>
      </c>
      <c r="H43" s="30" t="s">
        <v>2671</v>
      </c>
      <c r="I43" s="125">
        <v>1</v>
      </c>
      <c r="J43" s="67" t="s">
        <v>1206</v>
      </c>
      <c r="K43" s="63">
        <v>119</v>
      </c>
      <c r="L43" s="64" t="s">
        <v>2486</v>
      </c>
      <c r="M43" s="188"/>
      <c r="N43" s="35"/>
      <c r="O43" s="12"/>
      <c r="P43">
        <v>442</v>
      </c>
      <c r="R43" t="s">
        <v>2628</v>
      </c>
    </row>
    <row r="44" spans="1:18" hidden="1">
      <c r="A44" s="149">
        <f>IF(C44="","",SUBTOTAL(103,$C$9:C44))</f>
        <v>1</v>
      </c>
      <c r="B44" s="37" t="s">
        <v>150</v>
      </c>
      <c r="C44" s="62" t="s">
        <v>1194</v>
      </c>
      <c r="D44" s="37" t="s">
        <v>1198</v>
      </c>
      <c r="E44" s="31" t="s">
        <v>736</v>
      </c>
      <c r="F44" s="30" t="s">
        <v>1239</v>
      </c>
      <c r="G44" s="30" t="s">
        <v>2210</v>
      </c>
      <c r="H44" s="30" t="s">
        <v>2671</v>
      </c>
      <c r="I44" s="125">
        <v>1</v>
      </c>
      <c r="J44" s="67" t="s">
        <v>1206</v>
      </c>
      <c r="K44" s="63">
        <v>148</v>
      </c>
      <c r="L44" s="64" t="s">
        <v>2486</v>
      </c>
      <c r="M44" s="188"/>
      <c r="N44" s="35"/>
      <c r="O44" s="12"/>
      <c r="P44">
        <v>443</v>
      </c>
      <c r="R44" t="s">
        <v>2628</v>
      </c>
    </row>
    <row r="45" spans="1:18" hidden="1">
      <c r="A45" s="149">
        <f>IF(C45="","",SUBTOTAL(103,$C$9:C45))</f>
        <v>1</v>
      </c>
      <c r="B45" s="37" t="s">
        <v>150</v>
      </c>
      <c r="C45" s="62" t="s">
        <v>1194</v>
      </c>
      <c r="D45" s="37" t="s">
        <v>1198</v>
      </c>
      <c r="E45" s="31" t="s">
        <v>736</v>
      </c>
      <c r="F45" s="30" t="s">
        <v>1239</v>
      </c>
      <c r="G45" s="30" t="s">
        <v>2211</v>
      </c>
      <c r="H45" s="30" t="s">
        <v>2671</v>
      </c>
      <c r="I45" s="125">
        <v>1</v>
      </c>
      <c r="J45" s="67" t="s">
        <v>1206</v>
      </c>
      <c r="K45" s="63">
        <v>141</v>
      </c>
      <c r="L45" s="64" t="s">
        <v>2486</v>
      </c>
      <c r="M45" s="188"/>
      <c r="N45" s="35"/>
      <c r="O45" s="12"/>
      <c r="P45">
        <v>444</v>
      </c>
      <c r="R45" t="s">
        <v>2628</v>
      </c>
    </row>
    <row r="46" spans="1:18" hidden="1">
      <c r="A46" s="149">
        <f>IF(C46="","",SUBTOTAL(103,$C$9:C46))</f>
        <v>1</v>
      </c>
      <c r="B46" s="37" t="s">
        <v>150</v>
      </c>
      <c r="C46" s="62" t="s">
        <v>1194</v>
      </c>
      <c r="D46" s="37" t="s">
        <v>8</v>
      </c>
      <c r="E46" s="31" t="s">
        <v>736</v>
      </c>
      <c r="F46" s="30" t="s">
        <v>1240</v>
      </c>
      <c r="G46" s="30" t="s">
        <v>2212</v>
      </c>
      <c r="H46" s="30" t="s">
        <v>2671</v>
      </c>
      <c r="I46" s="125">
        <v>1</v>
      </c>
      <c r="J46" s="67" t="s">
        <v>1206</v>
      </c>
      <c r="K46" s="63">
        <v>50</v>
      </c>
      <c r="L46" s="64" t="s">
        <v>2486</v>
      </c>
      <c r="M46" s="188"/>
      <c r="N46" s="35"/>
      <c r="O46" s="12"/>
      <c r="P46">
        <v>445</v>
      </c>
      <c r="R46" t="s">
        <v>2628</v>
      </c>
    </row>
    <row r="47" spans="1:18" hidden="1">
      <c r="A47" s="149">
        <f>IF(C47="","",SUBTOTAL(103,$C$9:C47))</f>
        <v>1</v>
      </c>
      <c r="B47" s="37" t="s">
        <v>150</v>
      </c>
      <c r="C47" s="62" t="s">
        <v>1194</v>
      </c>
      <c r="D47" s="37" t="s">
        <v>1205</v>
      </c>
      <c r="E47" s="31" t="s">
        <v>736</v>
      </c>
      <c r="F47" s="30" t="s">
        <v>1241</v>
      </c>
      <c r="G47" s="30" t="s">
        <v>2213</v>
      </c>
      <c r="H47" s="30" t="s">
        <v>2671</v>
      </c>
      <c r="I47" s="125">
        <v>1</v>
      </c>
      <c r="J47" s="67" t="s">
        <v>1206</v>
      </c>
      <c r="K47" s="63">
        <v>200</v>
      </c>
      <c r="L47" s="64" t="s">
        <v>2487</v>
      </c>
      <c r="M47" s="188"/>
      <c r="N47" s="35"/>
      <c r="O47" s="12"/>
      <c r="P47">
        <v>446</v>
      </c>
      <c r="R47" t="s">
        <v>2629</v>
      </c>
    </row>
    <row r="48" spans="1:18" hidden="1">
      <c r="A48" s="149">
        <f>IF(C48="","",SUBTOTAL(103,$C$9:C48))</f>
        <v>1</v>
      </c>
      <c r="B48" s="37" t="s">
        <v>150</v>
      </c>
      <c r="C48" s="62" t="s">
        <v>1194</v>
      </c>
      <c r="D48" s="37" t="s">
        <v>8</v>
      </c>
      <c r="E48" s="31" t="s">
        <v>736</v>
      </c>
      <c r="F48" s="30" t="s">
        <v>1242</v>
      </c>
      <c r="G48" s="30" t="s">
        <v>2214</v>
      </c>
      <c r="H48" s="30" t="s">
        <v>2671</v>
      </c>
      <c r="I48" s="125">
        <v>1</v>
      </c>
      <c r="J48" s="67" t="s">
        <v>1206</v>
      </c>
      <c r="K48" s="63">
        <v>200</v>
      </c>
      <c r="L48" s="64" t="s">
        <v>2487</v>
      </c>
      <c r="M48" s="188"/>
      <c r="N48" s="35"/>
      <c r="O48" s="12"/>
      <c r="P48">
        <v>447</v>
      </c>
      <c r="R48" t="s">
        <v>2629</v>
      </c>
    </row>
    <row r="49" spans="1:18" hidden="1">
      <c r="A49" s="149">
        <f>IF(C49="","",SUBTOTAL(103,$C$9:C49))</f>
        <v>1</v>
      </c>
      <c r="B49" s="37" t="s">
        <v>150</v>
      </c>
      <c r="C49" s="62" t="s">
        <v>1194</v>
      </c>
      <c r="D49" s="37" t="s">
        <v>12</v>
      </c>
      <c r="E49" s="31" t="s">
        <v>736</v>
      </c>
      <c r="F49" s="30" t="s">
        <v>1243</v>
      </c>
      <c r="G49" s="30" t="s">
        <v>2215</v>
      </c>
      <c r="H49" s="30" t="s">
        <v>2671</v>
      </c>
      <c r="I49" s="125">
        <v>1</v>
      </c>
      <c r="J49" s="67" t="s">
        <v>1206</v>
      </c>
      <c r="K49" s="63">
        <v>200</v>
      </c>
      <c r="L49" s="64" t="s">
        <v>2487</v>
      </c>
      <c r="M49" s="188"/>
      <c r="N49" s="35"/>
      <c r="O49" s="12"/>
      <c r="P49">
        <v>448</v>
      </c>
      <c r="R49" t="s">
        <v>2629</v>
      </c>
    </row>
    <row r="50" spans="1:18" hidden="1">
      <c r="A50" s="149">
        <f>IF(C50="","",SUBTOTAL(103,$C$9:C50))</f>
        <v>1</v>
      </c>
      <c r="B50" s="37" t="s">
        <v>150</v>
      </c>
      <c r="C50" s="62" t="s">
        <v>1194</v>
      </c>
      <c r="D50" s="37" t="s">
        <v>8</v>
      </c>
      <c r="E50" s="31" t="s">
        <v>736</v>
      </c>
      <c r="F50" s="30" t="s">
        <v>1244</v>
      </c>
      <c r="G50" s="30" t="s">
        <v>2216</v>
      </c>
      <c r="H50" s="30" t="s">
        <v>2671</v>
      </c>
      <c r="I50" s="125">
        <v>1</v>
      </c>
      <c r="J50" s="67" t="s">
        <v>1206</v>
      </c>
      <c r="K50" s="63">
        <v>200</v>
      </c>
      <c r="L50" s="64" t="s">
        <v>2487</v>
      </c>
      <c r="M50" s="188"/>
      <c r="N50" s="35"/>
      <c r="O50" s="12"/>
      <c r="P50">
        <v>449</v>
      </c>
      <c r="R50" t="s">
        <v>2629</v>
      </c>
    </row>
    <row r="51" spans="1:18" hidden="1">
      <c r="A51" s="149">
        <f>IF(C51="","",SUBTOTAL(103,$C$9:C51))</f>
        <v>1</v>
      </c>
      <c r="B51" s="37" t="s">
        <v>150</v>
      </c>
      <c r="C51" s="62" t="s">
        <v>1194</v>
      </c>
      <c r="D51" s="37" t="s">
        <v>15</v>
      </c>
      <c r="E51" s="31" t="s">
        <v>736</v>
      </c>
      <c r="F51" s="30" t="s">
        <v>1245</v>
      </c>
      <c r="G51" s="30" t="s">
        <v>2217</v>
      </c>
      <c r="H51" s="30" t="s">
        <v>2671</v>
      </c>
      <c r="I51" s="125">
        <v>1</v>
      </c>
      <c r="J51" s="67" t="s">
        <v>1206</v>
      </c>
      <c r="K51" s="63">
        <v>200</v>
      </c>
      <c r="L51" s="64" t="s">
        <v>2487</v>
      </c>
      <c r="M51" s="188"/>
      <c r="N51" s="35"/>
      <c r="O51" s="12"/>
      <c r="P51">
        <v>450</v>
      </c>
      <c r="R51" t="s">
        <v>2629</v>
      </c>
    </row>
    <row r="52" spans="1:18" hidden="1">
      <c r="A52" s="149">
        <f>IF(C52="","",SUBTOTAL(103,$C$9:C52))</f>
        <v>1</v>
      </c>
      <c r="B52" s="37" t="s">
        <v>150</v>
      </c>
      <c r="C52" s="62" t="s">
        <v>1194</v>
      </c>
      <c r="D52" s="37" t="s">
        <v>1197</v>
      </c>
      <c r="E52" s="31" t="s">
        <v>736</v>
      </c>
      <c r="F52" s="30" t="s">
        <v>1246</v>
      </c>
      <c r="G52" s="30" t="s">
        <v>2218</v>
      </c>
      <c r="H52" s="30" t="s">
        <v>2671</v>
      </c>
      <c r="I52" s="125">
        <v>1</v>
      </c>
      <c r="J52" s="67" t="s">
        <v>1206</v>
      </c>
      <c r="K52" s="63">
        <v>200</v>
      </c>
      <c r="L52" s="64" t="s">
        <v>2487</v>
      </c>
      <c r="M52" s="188"/>
      <c r="N52" s="35"/>
      <c r="O52" s="12"/>
      <c r="P52">
        <v>451</v>
      </c>
      <c r="R52" t="s">
        <v>2629</v>
      </c>
    </row>
    <row r="53" spans="1:18" hidden="1">
      <c r="A53" s="149">
        <f>IF(C53="","",SUBTOTAL(103,$C$9:C53))</f>
        <v>1</v>
      </c>
      <c r="B53" s="37" t="s">
        <v>150</v>
      </c>
      <c r="C53" s="62" t="s">
        <v>1194</v>
      </c>
      <c r="D53" s="37" t="s">
        <v>10</v>
      </c>
      <c r="E53" s="31" t="s">
        <v>736</v>
      </c>
      <c r="F53" s="30" t="s">
        <v>1247</v>
      </c>
      <c r="G53" s="30" t="s">
        <v>1099</v>
      </c>
      <c r="H53" s="30" t="s">
        <v>2671</v>
      </c>
      <c r="I53" s="125">
        <v>1</v>
      </c>
      <c r="J53" s="67" t="s">
        <v>1206</v>
      </c>
      <c r="K53" s="63">
        <v>200</v>
      </c>
      <c r="L53" s="64" t="s">
        <v>2487</v>
      </c>
      <c r="M53" s="188"/>
      <c r="N53" s="35"/>
      <c r="O53" s="12"/>
      <c r="P53">
        <v>452</v>
      </c>
      <c r="R53" t="s">
        <v>2629</v>
      </c>
    </row>
    <row r="54" spans="1:18" hidden="1">
      <c r="A54" s="149">
        <f>IF(C54="","",SUBTOTAL(103,$C$9:C54))</f>
        <v>1</v>
      </c>
      <c r="B54" s="37" t="s">
        <v>150</v>
      </c>
      <c r="C54" s="62" t="s">
        <v>1194</v>
      </c>
      <c r="D54" s="37" t="s">
        <v>1198</v>
      </c>
      <c r="E54" s="31" t="s">
        <v>736</v>
      </c>
      <c r="F54" s="30" t="s">
        <v>1248</v>
      </c>
      <c r="G54" s="30" t="s">
        <v>1100</v>
      </c>
      <c r="H54" s="30" t="s">
        <v>2671</v>
      </c>
      <c r="I54" s="125">
        <v>1</v>
      </c>
      <c r="J54" s="67" t="s">
        <v>1206</v>
      </c>
      <c r="K54" s="63">
        <v>200</v>
      </c>
      <c r="L54" s="64" t="s">
        <v>2487</v>
      </c>
      <c r="M54" s="188"/>
      <c r="N54" s="35"/>
      <c r="O54" s="12"/>
      <c r="P54">
        <v>453</v>
      </c>
      <c r="R54" t="s">
        <v>2629</v>
      </c>
    </row>
    <row r="55" spans="1:18" hidden="1">
      <c r="A55" s="149">
        <f>IF(C55="","",SUBTOTAL(103,$C$9:C55))</f>
        <v>1</v>
      </c>
      <c r="B55" s="37" t="s">
        <v>150</v>
      </c>
      <c r="C55" s="62" t="s">
        <v>1194</v>
      </c>
      <c r="D55" s="37" t="s">
        <v>7</v>
      </c>
      <c r="E55" s="31" t="s">
        <v>736</v>
      </c>
      <c r="F55" s="30" t="s">
        <v>1249</v>
      </c>
      <c r="G55" s="30" t="s">
        <v>1101</v>
      </c>
      <c r="H55" s="30" t="s">
        <v>2671</v>
      </c>
      <c r="I55" s="125">
        <v>1</v>
      </c>
      <c r="J55" s="67" t="s">
        <v>1206</v>
      </c>
      <c r="K55" s="63">
        <v>200</v>
      </c>
      <c r="L55" s="64" t="s">
        <v>2487</v>
      </c>
      <c r="M55" s="188"/>
      <c r="N55" s="35"/>
      <c r="O55" s="12"/>
      <c r="P55">
        <v>454</v>
      </c>
      <c r="R55" t="s">
        <v>2629</v>
      </c>
    </row>
    <row r="56" spans="1:18" hidden="1">
      <c r="A56" s="149">
        <f>IF(C56="","",SUBTOTAL(103,$C$9:C56))</f>
        <v>1</v>
      </c>
      <c r="B56" s="37" t="s">
        <v>150</v>
      </c>
      <c r="C56" s="62" t="s">
        <v>1194</v>
      </c>
      <c r="D56" s="37" t="s">
        <v>1197</v>
      </c>
      <c r="E56" s="31" t="s">
        <v>736</v>
      </c>
      <c r="F56" s="30" t="s">
        <v>1250</v>
      </c>
      <c r="G56" s="30" t="s">
        <v>1102</v>
      </c>
      <c r="H56" s="30" t="s">
        <v>2671</v>
      </c>
      <c r="I56" s="125">
        <v>1</v>
      </c>
      <c r="J56" s="67" t="s">
        <v>1206</v>
      </c>
      <c r="K56" s="63">
        <v>200</v>
      </c>
      <c r="L56" s="64" t="s">
        <v>2487</v>
      </c>
      <c r="M56" s="188"/>
      <c r="N56" s="35"/>
      <c r="O56" s="12"/>
      <c r="P56">
        <v>455</v>
      </c>
      <c r="R56" t="s">
        <v>2629</v>
      </c>
    </row>
    <row r="57" spans="1:18" hidden="1">
      <c r="A57" s="149">
        <f>IF(C57="","",SUBTOTAL(103,$C$9:C57))</f>
        <v>1</v>
      </c>
      <c r="B57" s="37" t="s">
        <v>150</v>
      </c>
      <c r="C57" s="62" t="s">
        <v>1194</v>
      </c>
      <c r="D57" s="37" t="s">
        <v>1199</v>
      </c>
      <c r="E57" s="31" t="s">
        <v>736</v>
      </c>
      <c r="F57" s="30" t="s">
        <v>1251</v>
      </c>
      <c r="G57" s="30" t="s">
        <v>1103</v>
      </c>
      <c r="H57" s="30" t="s">
        <v>2671</v>
      </c>
      <c r="I57" s="125">
        <v>1</v>
      </c>
      <c r="J57" s="67" t="s">
        <v>1206</v>
      </c>
      <c r="K57" s="63">
        <v>200</v>
      </c>
      <c r="L57" s="64" t="s">
        <v>2487</v>
      </c>
      <c r="M57" s="188"/>
      <c r="N57" s="35"/>
      <c r="O57" s="12"/>
      <c r="P57">
        <v>456</v>
      </c>
      <c r="R57" t="s">
        <v>2629</v>
      </c>
    </row>
    <row r="58" spans="1:18" hidden="1">
      <c r="A58" s="149">
        <f>IF(C58="","",SUBTOTAL(103,$C$9:C58))</f>
        <v>1</v>
      </c>
      <c r="B58" s="37" t="s">
        <v>150</v>
      </c>
      <c r="C58" s="62" t="s">
        <v>1194</v>
      </c>
      <c r="D58" s="37" t="s">
        <v>9</v>
      </c>
      <c r="E58" s="31" t="s">
        <v>736</v>
      </c>
      <c r="F58" s="30" t="s">
        <v>1242</v>
      </c>
      <c r="G58" s="30" t="s">
        <v>1104</v>
      </c>
      <c r="H58" s="30" t="s">
        <v>2671</v>
      </c>
      <c r="I58" s="125">
        <v>1</v>
      </c>
      <c r="J58" s="67" t="s">
        <v>1206</v>
      </c>
      <c r="K58" s="63">
        <v>200</v>
      </c>
      <c r="L58" s="64" t="s">
        <v>2487</v>
      </c>
      <c r="M58" s="188"/>
      <c r="N58" s="35"/>
      <c r="O58" s="12"/>
      <c r="P58">
        <v>457</v>
      </c>
      <c r="R58" t="s">
        <v>2629</v>
      </c>
    </row>
    <row r="59" spans="1:18" hidden="1">
      <c r="A59" s="149">
        <f>IF(C59="","",SUBTOTAL(103,$C$9:C59))</f>
        <v>1</v>
      </c>
      <c r="B59" s="37" t="s">
        <v>150</v>
      </c>
      <c r="C59" s="62" t="s">
        <v>1194</v>
      </c>
      <c r="D59" s="37" t="s">
        <v>9</v>
      </c>
      <c r="E59" s="31" t="s">
        <v>736</v>
      </c>
      <c r="F59" s="30" t="s">
        <v>1242</v>
      </c>
      <c r="G59" s="30" t="s">
        <v>1105</v>
      </c>
      <c r="H59" s="30" t="s">
        <v>2671</v>
      </c>
      <c r="I59" s="125">
        <v>1</v>
      </c>
      <c r="J59" s="67" t="s">
        <v>1206</v>
      </c>
      <c r="K59" s="63">
        <v>200</v>
      </c>
      <c r="L59" s="64" t="s">
        <v>2487</v>
      </c>
      <c r="M59" s="188"/>
      <c r="N59" s="35"/>
      <c r="O59" s="12"/>
      <c r="P59">
        <v>458</v>
      </c>
      <c r="R59" t="s">
        <v>2629</v>
      </c>
    </row>
    <row r="60" spans="1:18" hidden="1">
      <c r="A60" s="149">
        <f>IF(C60="","",SUBTOTAL(103,$C$9:C60))</f>
        <v>1</v>
      </c>
      <c r="B60" s="37" t="s">
        <v>150</v>
      </c>
      <c r="C60" s="62" t="s">
        <v>1194</v>
      </c>
      <c r="D60" s="37" t="s">
        <v>9</v>
      </c>
      <c r="E60" s="31" t="s">
        <v>736</v>
      </c>
      <c r="F60" s="30" t="s">
        <v>1242</v>
      </c>
      <c r="G60" s="30" t="s">
        <v>1106</v>
      </c>
      <c r="H60" s="30" t="s">
        <v>2671</v>
      </c>
      <c r="I60" s="125">
        <v>1</v>
      </c>
      <c r="J60" s="67" t="s">
        <v>1206</v>
      </c>
      <c r="K60" s="63">
        <v>200</v>
      </c>
      <c r="L60" s="64" t="s">
        <v>2487</v>
      </c>
      <c r="M60" s="188"/>
      <c r="N60" s="35"/>
      <c r="O60" s="12"/>
      <c r="P60">
        <v>459</v>
      </c>
      <c r="R60" t="s">
        <v>2629</v>
      </c>
    </row>
    <row r="61" spans="1:18" hidden="1">
      <c r="A61" s="149">
        <f>IF(C61="","",SUBTOTAL(103,$C$9:C61))</f>
        <v>1</v>
      </c>
      <c r="B61" s="37" t="s">
        <v>150</v>
      </c>
      <c r="C61" s="62" t="s">
        <v>1194</v>
      </c>
      <c r="D61" s="37" t="s">
        <v>14</v>
      </c>
      <c r="E61" s="31" t="s">
        <v>736</v>
      </c>
      <c r="F61" s="30" t="s">
        <v>1252</v>
      </c>
      <c r="G61" s="30" t="s">
        <v>1107</v>
      </c>
      <c r="H61" s="30" t="s">
        <v>2671</v>
      </c>
      <c r="I61" s="125">
        <v>1</v>
      </c>
      <c r="J61" s="67" t="s">
        <v>1206</v>
      </c>
      <c r="K61" s="63">
        <v>200</v>
      </c>
      <c r="L61" s="64" t="s">
        <v>2487</v>
      </c>
      <c r="M61" s="188"/>
      <c r="N61" s="35"/>
      <c r="O61" s="12"/>
      <c r="P61">
        <v>460</v>
      </c>
      <c r="R61" t="s">
        <v>2629</v>
      </c>
    </row>
    <row r="62" spans="1:18" hidden="1">
      <c r="A62" s="149">
        <f>IF(C62="","",SUBTOTAL(103,$C$9:C62))</f>
        <v>1</v>
      </c>
      <c r="B62" s="37" t="s">
        <v>150</v>
      </c>
      <c r="C62" s="62" t="s">
        <v>1194</v>
      </c>
      <c r="D62" s="37" t="s">
        <v>1204</v>
      </c>
      <c r="E62" s="31" t="s">
        <v>736</v>
      </c>
      <c r="F62" s="30" t="s">
        <v>1253</v>
      </c>
      <c r="G62" s="30" t="s">
        <v>1108</v>
      </c>
      <c r="H62" s="30" t="s">
        <v>2671</v>
      </c>
      <c r="I62" s="125">
        <v>1</v>
      </c>
      <c r="J62" s="67" t="s">
        <v>1206</v>
      </c>
      <c r="K62" s="63">
        <v>200</v>
      </c>
      <c r="L62" s="64" t="s">
        <v>2487</v>
      </c>
      <c r="M62" s="188"/>
      <c r="N62" s="35"/>
      <c r="O62" s="12"/>
      <c r="P62">
        <v>461</v>
      </c>
      <c r="R62" t="s">
        <v>2629</v>
      </c>
    </row>
    <row r="63" spans="1:18" hidden="1">
      <c r="A63" s="149">
        <f>IF(C63="","",SUBTOTAL(103,$C$9:C63))</f>
        <v>1</v>
      </c>
      <c r="B63" s="37" t="s">
        <v>150</v>
      </c>
      <c r="C63" s="62" t="s">
        <v>1194</v>
      </c>
      <c r="D63" s="37" t="s">
        <v>19</v>
      </c>
      <c r="E63" s="31" t="s">
        <v>736</v>
      </c>
      <c r="F63" s="30" t="s">
        <v>1254</v>
      </c>
      <c r="G63" s="30" t="s">
        <v>1109</v>
      </c>
      <c r="H63" s="30" t="s">
        <v>2671</v>
      </c>
      <c r="I63" s="125">
        <v>1</v>
      </c>
      <c r="J63" s="67" t="s">
        <v>1206</v>
      </c>
      <c r="K63" s="63">
        <v>200</v>
      </c>
      <c r="L63" s="64" t="s">
        <v>2487</v>
      </c>
      <c r="M63" s="188"/>
      <c r="N63" s="35"/>
      <c r="O63" s="12"/>
      <c r="P63">
        <v>462</v>
      </c>
      <c r="R63" t="s">
        <v>2629</v>
      </c>
    </row>
    <row r="64" spans="1:18" hidden="1">
      <c r="A64" s="149">
        <f>IF(C64="","",SUBTOTAL(103,$C$9:C64))</f>
        <v>1</v>
      </c>
      <c r="B64" s="37" t="s">
        <v>150</v>
      </c>
      <c r="C64" s="62" t="s">
        <v>1194</v>
      </c>
      <c r="D64" s="37" t="s">
        <v>972</v>
      </c>
      <c r="E64" s="31" t="s">
        <v>736</v>
      </c>
      <c r="F64" s="30" t="s">
        <v>1255</v>
      </c>
      <c r="G64" s="30" t="s">
        <v>1110</v>
      </c>
      <c r="H64" s="30" t="s">
        <v>2671</v>
      </c>
      <c r="I64" s="125">
        <v>1</v>
      </c>
      <c r="J64" s="67" t="s">
        <v>1206</v>
      </c>
      <c r="K64" s="63">
        <v>200</v>
      </c>
      <c r="L64" s="64" t="s">
        <v>2487</v>
      </c>
      <c r="M64" s="188"/>
      <c r="N64" s="35"/>
      <c r="O64" s="12"/>
      <c r="P64">
        <v>463</v>
      </c>
      <c r="R64" t="s">
        <v>2629</v>
      </c>
    </row>
    <row r="65" spans="1:18" hidden="1">
      <c r="A65" s="149">
        <f>IF(C65="","",SUBTOTAL(103,$C$9:C65))</f>
        <v>1</v>
      </c>
      <c r="B65" s="37" t="s">
        <v>150</v>
      </c>
      <c r="C65" s="62" t="s">
        <v>1194</v>
      </c>
      <c r="D65" s="37" t="s">
        <v>10</v>
      </c>
      <c r="E65" s="31" t="s">
        <v>736</v>
      </c>
      <c r="F65" s="30" t="s">
        <v>1256</v>
      </c>
      <c r="G65" s="30" t="s">
        <v>1111</v>
      </c>
      <c r="H65" s="30" t="s">
        <v>2671</v>
      </c>
      <c r="I65" s="125">
        <v>1</v>
      </c>
      <c r="J65" s="67" t="s">
        <v>1206</v>
      </c>
      <c r="K65" s="63">
        <v>200</v>
      </c>
      <c r="L65" s="64" t="s">
        <v>2487</v>
      </c>
      <c r="M65" s="188"/>
      <c r="N65" s="35"/>
      <c r="O65" s="12"/>
      <c r="P65">
        <v>464</v>
      </c>
      <c r="R65" t="s">
        <v>2629</v>
      </c>
    </row>
    <row r="66" spans="1:18" hidden="1">
      <c r="A66" s="29">
        <f>IF(C66="","",SUBTOTAL(103,$C$9:C66))</f>
        <v>1</v>
      </c>
      <c r="B66" s="37" t="s">
        <v>150</v>
      </c>
      <c r="C66" s="62" t="s">
        <v>1194</v>
      </c>
      <c r="D66" s="37" t="s">
        <v>1200</v>
      </c>
      <c r="E66" s="31" t="s">
        <v>736</v>
      </c>
      <c r="F66" s="30" t="s">
        <v>1257</v>
      </c>
      <c r="G66" s="30" t="s">
        <v>1112</v>
      </c>
      <c r="H66" s="30" t="s">
        <v>2671</v>
      </c>
      <c r="I66" s="125">
        <v>1</v>
      </c>
      <c r="J66" s="67" t="s">
        <v>1206</v>
      </c>
      <c r="K66" s="63">
        <v>200</v>
      </c>
      <c r="L66" s="64" t="s">
        <v>2487</v>
      </c>
      <c r="M66" s="188"/>
      <c r="N66" s="35"/>
      <c r="O66" s="12"/>
      <c r="P66">
        <v>465</v>
      </c>
      <c r="R66" t="s">
        <v>2629</v>
      </c>
    </row>
    <row r="67" spans="1:18" hidden="1">
      <c r="A67" s="29">
        <f>IF(C67="","",SUBTOTAL(103,$C$9:C67))</f>
        <v>1</v>
      </c>
      <c r="B67" s="37" t="s">
        <v>150</v>
      </c>
      <c r="C67" s="62" t="s">
        <v>1194</v>
      </c>
      <c r="D67" s="37" t="s">
        <v>1200</v>
      </c>
      <c r="E67" s="31" t="s">
        <v>736</v>
      </c>
      <c r="F67" s="30" t="s">
        <v>1257</v>
      </c>
      <c r="G67" s="30" t="s">
        <v>1113</v>
      </c>
      <c r="H67" s="30" t="s">
        <v>2671</v>
      </c>
      <c r="I67" s="125">
        <v>1</v>
      </c>
      <c r="J67" s="67" t="s">
        <v>1206</v>
      </c>
      <c r="K67" s="63">
        <v>200</v>
      </c>
      <c r="L67" s="64" t="s">
        <v>2487</v>
      </c>
      <c r="M67" s="188"/>
      <c r="N67" s="35"/>
      <c r="O67" s="12"/>
      <c r="P67">
        <v>466</v>
      </c>
      <c r="R67" t="s">
        <v>2629</v>
      </c>
    </row>
    <row r="68" spans="1:18" hidden="1">
      <c r="A68" s="29">
        <f>IF(C68="","",SUBTOTAL(103,$C$9:C68))</f>
        <v>1</v>
      </c>
      <c r="B68" s="37" t="s">
        <v>150</v>
      </c>
      <c r="C68" s="62" t="s">
        <v>1194</v>
      </c>
      <c r="D68" s="37" t="s">
        <v>1200</v>
      </c>
      <c r="E68" s="31" t="s">
        <v>736</v>
      </c>
      <c r="F68" s="30" t="s">
        <v>1258</v>
      </c>
      <c r="G68" s="30" t="s">
        <v>1114</v>
      </c>
      <c r="H68" s="30" t="s">
        <v>2671</v>
      </c>
      <c r="I68" s="125">
        <v>1</v>
      </c>
      <c r="J68" s="67" t="s">
        <v>1206</v>
      </c>
      <c r="K68" s="63">
        <v>200</v>
      </c>
      <c r="L68" s="64" t="s">
        <v>2487</v>
      </c>
      <c r="M68" s="188"/>
      <c r="N68" s="35"/>
      <c r="O68" s="12"/>
      <c r="P68">
        <v>467</v>
      </c>
      <c r="R68" t="s">
        <v>2629</v>
      </c>
    </row>
    <row r="69" spans="1:18" hidden="1">
      <c r="A69" s="29">
        <f>IF(C69="","",SUBTOTAL(103,$C$9:C69))</f>
        <v>1</v>
      </c>
      <c r="B69" s="37" t="s">
        <v>150</v>
      </c>
      <c r="C69" s="62" t="s">
        <v>1194</v>
      </c>
      <c r="D69" s="37" t="s">
        <v>9</v>
      </c>
      <c r="E69" s="31" t="s">
        <v>736</v>
      </c>
      <c r="F69" s="30" t="s">
        <v>1259</v>
      </c>
      <c r="G69" s="30" t="s">
        <v>1115</v>
      </c>
      <c r="H69" s="30" t="s">
        <v>2671</v>
      </c>
      <c r="I69" s="125">
        <v>1</v>
      </c>
      <c r="J69" s="67" t="s">
        <v>1206</v>
      </c>
      <c r="K69" s="63">
        <v>200</v>
      </c>
      <c r="L69" s="64" t="s">
        <v>2487</v>
      </c>
      <c r="M69" s="188"/>
      <c r="N69" s="35"/>
      <c r="O69" s="12"/>
      <c r="P69">
        <v>468</v>
      </c>
      <c r="R69" t="s">
        <v>2629</v>
      </c>
    </row>
    <row r="70" spans="1:18" hidden="1">
      <c r="A70" s="29">
        <f>IF(C70="","",SUBTOTAL(103,$C$9:C70))</f>
        <v>1</v>
      </c>
      <c r="B70" s="37" t="s">
        <v>150</v>
      </c>
      <c r="C70" s="62" t="s">
        <v>1194</v>
      </c>
      <c r="D70" s="37" t="s">
        <v>8</v>
      </c>
      <c r="E70" s="31" t="s">
        <v>736</v>
      </c>
      <c r="F70" s="30" t="s">
        <v>1260</v>
      </c>
      <c r="G70" s="30" t="s">
        <v>1116</v>
      </c>
      <c r="H70" s="30" t="s">
        <v>2671</v>
      </c>
      <c r="I70" s="125">
        <v>1</v>
      </c>
      <c r="J70" s="67" t="s">
        <v>1206</v>
      </c>
      <c r="K70" s="63">
        <v>200</v>
      </c>
      <c r="L70" s="64" t="s">
        <v>2487</v>
      </c>
      <c r="M70" s="188"/>
      <c r="N70" s="35"/>
      <c r="O70" s="12"/>
      <c r="P70">
        <v>469</v>
      </c>
      <c r="R70" t="s">
        <v>2629</v>
      </c>
    </row>
    <row r="71" spans="1:18" hidden="1">
      <c r="A71" s="29">
        <f>IF(C71="","",SUBTOTAL(103,$C$9:C71))</f>
        <v>1</v>
      </c>
      <c r="B71" s="37" t="s">
        <v>150</v>
      </c>
      <c r="C71" s="62" t="s">
        <v>1194</v>
      </c>
      <c r="D71" s="37" t="s">
        <v>9</v>
      </c>
      <c r="E71" s="31" t="s">
        <v>736</v>
      </c>
      <c r="F71" s="30"/>
      <c r="G71" s="30" t="s">
        <v>1117</v>
      </c>
      <c r="H71" s="30" t="s">
        <v>2671</v>
      </c>
      <c r="I71" s="125">
        <v>1</v>
      </c>
      <c r="J71" s="67" t="s">
        <v>1206</v>
      </c>
      <c r="K71" s="63">
        <v>200</v>
      </c>
      <c r="L71" s="64" t="s">
        <v>2487</v>
      </c>
      <c r="M71" s="188"/>
      <c r="N71" s="35"/>
      <c r="O71" s="12"/>
      <c r="P71">
        <v>470</v>
      </c>
      <c r="R71" t="s">
        <v>2629</v>
      </c>
    </row>
    <row r="72" spans="1:18" hidden="1">
      <c r="A72" s="29">
        <f>IF(C72="","",SUBTOTAL(103,$C$9:C72))</f>
        <v>1</v>
      </c>
      <c r="B72" s="37" t="s">
        <v>150</v>
      </c>
      <c r="C72" s="62" t="s">
        <v>1194</v>
      </c>
      <c r="D72" s="37" t="s">
        <v>9</v>
      </c>
      <c r="E72" s="31" t="s">
        <v>736</v>
      </c>
      <c r="F72" s="30" t="s">
        <v>1261</v>
      </c>
      <c r="G72" s="30" t="s">
        <v>1118</v>
      </c>
      <c r="H72" s="30" t="s">
        <v>2671</v>
      </c>
      <c r="I72" s="125">
        <v>1</v>
      </c>
      <c r="J72" s="67" t="s">
        <v>1206</v>
      </c>
      <c r="K72" s="63">
        <v>200</v>
      </c>
      <c r="L72" s="64" t="s">
        <v>2487</v>
      </c>
      <c r="M72" s="188"/>
      <c r="N72" s="35"/>
      <c r="O72" s="12"/>
      <c r="P72">
        <v>471</v>
      </c>
      <c r="R72" t="s">
        <v>2629</v>
      </c>
    </row>
    <row r="73" spans="1:18" hidden="1">
      <c r="A73" s="29">
        <f>IF(C73="","",SUBTOTAL(103,$C$9:C73))</f>
        <v>1</v>
      </c>
      <c r="B73" s="37" t="s">
        <v>150</v>
      </c>
      <c r="C73" s="62" t="s">
        <v>1194</v>
      </c>
      <c r="D73" s="37" t="s">
        <v>9</v>
      </c>
      <c r="E73" s="31" t="s">
        <v>736</v>
      </c>
      <c r="F73" s="30" t="s">
        <v>1261</v>
      </c>
      <c r="G73" s="30" t="s">
        <v>1119</v>
      </c>
      <c r="H73" s="30" t="s">
        <v>2671</v>
      </c>
      <c r="I73" s="125">
        <v>1</v>
      </c>
      <c r="J73" s="67" t="s">
        <v>1206</v>
      </c>
      <c r="K73" s="63">
        <v>200</v>
      </c>
      <c r="L73" s="64" t="s">
        <v>2487</v>
      </c>
      <c r="M73" s="188"/>
      <c r="N73" s="35"/>
      <c r="O73" s="12"/>
      <c r="P73">
        <v>472</v>
      </c>
      <c r="R73" t="s">
        <v>2629</v>
      </c>
    </row>
    <row r="74" spans="1:18" hidden="1">
      <c r="A74" s="29">
        <f>IF(C74="","",SUBTOTAL(103,$C$9:C74))</f>
        <v>1</v>
      </c>
      <c r="B74" s="37" t="s">
        <v>150</v>
      </c>
      <c r="C74" s="62" t="s">
        <v>1194</v>
      </c>
      <c r="D74" s="37" t="s">
        <v>9</v>
      </c>
      <c r="E74" s="31" t="s">
        <v>736</v>
      </c>
      <c r="F74" s="30" t="s">
        <v>1261</v>
      </c>
      <c r="G74" s="30" t="s">
        <v>1120</v>
      </c>
      <c r="H74" s="30" t="s">
        <v>2671</v>
      </c>
      <c r="I74" s="125">
        <v>1</v>
      </c>
      <c r="J74" s="67" t="s">
        <v>1206</v>
      </c>
      <c r="K74" s="63">
        <v>200</v>
      </c>
      <c r="L74" s="64" t="s">
        <v>2487</v>
      </c>
      <c r="M74" s="188"/>
      <c r="N74" s="35"/>
      <c r="O74" s="12"/>
      <c r="P74">
        <v>473</v>
      </c>
      <c r="R74" t="s">
        <v>2629</v>
      </c>
    </row>
    <row r="75" spans="1:18" hidden="1">
      <c r="A75" s="29">
        <f>IF(C75="","",SUBTOTAL(103,$C$9:C75))</f>
        <v>1</v>
      </c>
      <c r="B75" s="37" t="s">
        <v>150</v>
      </c>
      <c r="C75" s="62" t="s">
        <v>1194</v>
      </c>
      <c r="D75" s="37" t="s">
        <v>19</v>
      </c>
      <c r="E75" s="31" t="s">
        <v>736</v>
      </c>
      <c r="F75" s="30" t="s">
        <v>1236</v>
      </c>
      <c r="G75" s="30" t="s">
        <v>1121</v>
      </c>
      <c r="H75" s="30" t="s">
        <v>2671</v>
      </c>
      <c r="I75" s="125">
        <v>1</v>
      </c>
      <c r="J75" s="67" t="s">
        <v>1206</v>
      </c>
      <c r="K75" s="63">
        <v>200</v>
      </c>
      <c r="L75" s="64" t="s">
        <v>2487</v>
      </c>
      <c r="M75" s="188"/>
      <c r="N75" s="35"/>
      <c r="O75" s="12"/>
      <c r="P75">
        <v>474</v>
      </c>
      <c r="R75" t="s">
        <v>2629</v>
      </c>
    </row>
    <row r="76" spans="1:18" hidden="1">
      <c r="A76" s="29">
        <f>IF(C76="","",SUBTOTAL(103,$C$9:C76))</f>
        <v>1</v>
      </c>
      <c r="B76" s="37" t="s">
        <v>150</v>
      </c>
      <c r="C76" s="62" t="s">
        <v>1194</v>
      </c>
      <c r="D76" s="37" t="s">
        <v>1203</v>
      </c>
      <c r="E76" s="31" t="s">
        <v>736</v>
      </c>
      <c r="F76" s="30" t="s">
        <v>1262</v>
      </c>
      <c r="G76" s="30" t="s">
        <v>1122</v>
      </c>
      <c r="H76" s="30" t="s">
        <v>2671</v>
      </c>
      <c r="I76" s="125">
        <v>1</v>
      </c>
      <c r="J76" s="67" t="s">
        <v>1206</v>
      </c>
      <c r="K76" s="63">
        <v>200</v>
      </c>
      <c r="L76" s="64" t="s">
        <v>2487</v>
      </c>
      <c r="M76" s="188"/>
      <c r="N76" s="35"/>
      <c r="O76" s="12"/>
      <c r="P76">
        <v>475</v>
      </c>
      <c r="R76" t="s">
        <v>2629</v>
      </c>
    </row>
    <row r="77" spans="1:18" hidden="1">
      <c r="A77" s="29">
        <f>IF(C77="","",SUBTOTAL(103,$C$9:C77))</f>
        <v>1</v>
      </c>
      <c r="B77" s="37" t="s">
        <v>150</v>
      </c>
      <c r="C77" s="62" t="s">
        <v>1194</v>
      </c>
      <c r="D77" s="37" t="s">
        <v>1203</v>
      </c>
      <c r="E77" s="31" t="s">
        <v>736</v>
      </c>
      <c r="F77" s="30" t="s">
        <v>1262</v>
      </c>
      <c r="G77" s="30" t="s">
        <v>1123</v>
      </c>
      <c r="H77" s="30" t="s">
        <v>2671</v>
      </c>
      <c r="I77" s="125">
        <v>1</v>
      </c>
      <c r="J77" s="67" t="s">
        <v>1206</v>
      </c>
      <c r="K77" s="63">
        <v>200</v>
      </c>
      <c r="L77" s="64" t="s">
        <v>2487</v>
      </c>
      <c r="M77" s="188"/>
      <c r="N77" s="35"/>
      <c r="O77" s="12"/>
      <c r="P77">
        <v>476</v>
      </c>
      <c r="R77" t="s">
        <v>2629</v>
      </c>
    </row>
    <row r="78" spans="1:18" hidden="1">
      <c r="A78" s="29">
        <f>IF(C78="","",SUBTOTAL(103,$C$9:C78))</f>
        <v>1</v>
      </c>
      <c r="B78" s="37" t="s">
        <v>150</v>
      </c>
      <c r="C78" s="62" t="s">
        <v>1194</v>
      </c>
      <c r="D78" s="37" t="s">
        <v>9</v>
      </c>
      <c r="E78" s="31" t="s">
        <v>736</v>
      </c>
      <c r="F78" s="30" t="s">
        <v>1263</v>
      </c>
      <c r="G78" s="30" t="s">
        <v>1124</v>
      </c>
      <c r="H78" s="30" t="s">
        <v>2671</v>
      </c>
      <c r="I78" s="125">
        <v>1</v>
      </c>
      <c r="J78" s="67" t="s">
        <v>1206</v>
      </c>
      <c r="K78" s="63">
        <v>200</v>
      </c>
      <c r="L78" s="64" t="s">
        <v>2487</v>
      </c>
      <c r="M78" s="188"/>
      <c r="N78" s="35"/>
      <c r="O78" s="12"/>
      <c r="P78">
        <v>477</v>
      </c>
      <c r="R78" t="s">
        <v>2629</v>
      </c>
    </row>
    <row r="79" spans="1:18" hidden="1">
      <c r="A79" s="29">
        <f>IF(C79="","",SUBTOTAL(103,$C$9:C79))</f>
        <v>1</v>
      </c>
      <c r="B79" s="37" t="s">
        <v>150</v>
      </c>
      <c r="C79" s="62" t="s">
        <v>1194</v>
      </c>
      <c r="D79" s="37"/>
      <c r="E79" s="31" t="s">
        <v>736</v>
      </c>
      <c r="F79" s="30"/>
      <c r="G79" s="30" t="s">
        <v>1125</v>
      </c>
      <c r="H79" s="30" t="s">
        <v>2671</v>
      </c>
      <c r="I79" s="125">
        <v>1</v>
      </c>
      <c r="J79" s="67" t="s">
        <v>1206</v>
      </c>
      <c r="K79" s="63">
        <v>200</v>
      </c>
      <c r="L79" s="64" t="s">
        <v>2487</v>
      </c>
      <c r="M79" s="188"/>
      <c r="N79" s="35">
        <v>12</v>
      </c>
      <c r="O79" s="12"/>
      <c r="P79">
        <v>478</v>
      </c>
      <c r="R79" t="s">
        <v>2629</v>
      </c>
    </row>
    <row r="80" spans="1:18" hidden="1">
      <c r="A80" s="29">
        <f>IF(C80="","",SUBTOTAL(103,$C$9:C80))</f>
        <v>1</v>
      </c>
      <c r="B80" s="37" t="s">
        <v>150</v>
      </c>
      <c r="C80" s="62" t="s">
        <v>1194</v>
      </c>
      <c r="D80" s="37"/>
      <c r="E80" s="31" t="s">
        <v>736</v>
      </c>
      <c r="F80" s="30"/>
      <c r="G80" s="30" t="s">
        <v>1126</v>
      </c>
      <c r="H80" s="30" t="s">
        <v>2671</v>
      </c>
      <c r="I80" s="125">
        <v>1</v>
      </c>
      <c r="J80" s="67" t="s">
        <v>1206</v>
      </c>
      <c r="K80" s="63">
        <v>200</v>
      </c>
      <c r="L80" s="64" t="s">
        <v>2487</v>
      </c>
      <c r="M80" s="188"/>
      <c r="N80" s="35">
        <v>12</v>
      </c>
      <c r="O80" s="12"/>
      <c r="P80">
        <v>479</v>
      </c>
      <c r="R80" t="s">
        <v>2629</v>
      </c>
    </row>
    <row r="81" spans="1:18" hidden="1">
      <c r="A81" s="29">
        <f>IF(C81="","",SUBTOTAL(103,$C$9:C81))</f>
        <v>1</v>
      </c>
      <c r="B81" s="37" t="s">
        <v>150</v>
      </c>
      <c r="C81" s="62" t="s">
        <v>1194</v>
      </c>
      <c r="D81" s="37"/>
      <c r="E81" s="31" t="s">
        <v>736</v>
      </c>
      <c r="F81" s="30"/>
      <c r="G81" s="30" t="s">
        <v>1127</v>
      </c>
      <c r="H81" s="30" t="s">
        <v>2671</v>
      </c>
      <c r="I81" s="125">
        <v>1</v>
      </c>
      <c r="J81" s="67" t="s">
        <v>1206</v>
      </c>
      <c r="K81" s="63">
        <v>200</v>
      </c>
      <c r="L81" s="64" t="s">
        <v>2487</v>
      </c>
      <c r="M81" s="188"/>
      <c r="N81" s="35">
        <v>12</v>
      </c>
      <c r="O81" s="12"/>
      <c r="P81">
        <v>480</v>
      </c>
      <c r="R81" t="s">
        <v>2629</v>
      </c>
    </row>
    <row r="82" spans="1:18" hidden="1">
      <c r="A82" s="29">
        <f>IF(C82="","",SUBTOTAL(103,$C$9:C82))</f>
        <v>1</v>
      </c>
      <c r="B82" s="37" t="s">
        <v>150</v>
      </c>
      <c r="C82" s="62" t="s">
        <v>1194</v>
      </c>
      <c r="D82" s="37"/>
      <c r="E82" s="31" t="s">
        <v>736</v>
      </c>
      <c r="F82" s="30"/>
      <c r="G82" s="30" t="s">
        <v>1128</v>
      </c>
      <c r="H82" s="30" t="s">
        <v>2671</v>
      </c>
      <c r="I82" s="125">
        <v>1</v>
      </c>
      <c r="J82" s="67" t="s">
        <v>1206</v>
      </c>
      <c r="K82" s="63">
        <v>200</v>
      </c>
      <c r="L82" s="64" t="s">
        <v>2487</v>
      </c>
      <c r="M82" s="188"/>
      <c r="N82" s="35">
        <v>12</v>
      </c>
      <c r="O82" s="12"/>
      <c r="P82">
        <v>481</v>
      </c>
      <c r="R82" t="s">
        <v>2629</v>
      </c>
    </row>
    <row r="83" spans="1:18" hidden="1">
      <c r="A83" s="29">
        <f>IF(C83="","",SUBTOTAL(103,$C$9:C83))</f>
        <v>1</v>
      </c>
      <c r="B83" s="37" t="s">
        <v>150</v>
      </c>
      <c r="C83" s="62" t="s">
        <v>1194</v>
      </c>
      <c r="D83" s="37"/>
      <c r="E83" s="31" t="s">
        <v>736</v>
      </c>
      <c r="F83" s="30"/>
      <c r="G83" s="30" t="s">
        <v>1129</v>
      </c>
      <c r="H83" s="30" t="s">
        <v>2671</v>
      </c>
      <c r="I83" s="125">
        <v>1</v>
      </c>
      <c r="J83" s="67" t="s">
        <v>1206</v>
      </c>
      <c r="K83" s="63">
        <v>200</v>
      </c>
      <c r="L83" s="64" t="s">
        <v>2487</v>
      </c>
      <c r="M83" s="188"/>
      <c r="N83" s="35">
        <v>12</v>
      </c>
      <c r="O83" s="12"/>
      <c r="P83">
        <v>482</v>
      </c>
      <c r="R83" t="s">
        <v>2629</v>
      </c>
    </row>
    <row r="84" spans="1:18" hidden="1">
      <c r="A84" s="29">
        <f>IF(C84="","",SUBTOTAL(103,$C$9:C84))</f>
        <v>1</v>
      </c>
      <c r="B84" s="37" t="s">
        <v>150</v>
      </c>
      <c r="C84" s="62" t="s">
        <v>1194</v>
      </c>
      <c r="D84" s="37"/>
      <c r="E84" s="31" t="s">
        <v>736</v>
      </c>
      <c r="F84" s="30"/>
      <c r="G84" s="30" t="s">
        <v>1130</v>
      </c>
      <c r="H84" s="30" t="s">
        <v>2671</v>
      </c>
      <c r="I84" s="125">
        <v>1</v>
      </c>
      <c r="J84" s="67" t="s">
        <v>1206</v>
      </c>
      <c r="K84" s="63">
        <v>200</v>
      </c>
      <c r="L84" s="64" t="s">
        <v>2487</v>
      </c>
      <c r="M84" s="188"/>
      <c r="N84" s="35">
        <v>12</v>
      </c>
      <c r="O84" s="12"/>
      <c r="P84">
        <v>483</v>
      </c>
      <c r="R84" t="s">
        <v>2629</v>
      </c>
    </row>
    <row r="85" spans="1:18" hidden="1">
      <c r="A85" s="29">
        <f>IF(C85="","",SUBTOTAL(103,$C$9:C85))</f>
        <v>1</v>
      </c>
      <c r="B85" s="37" t="s">
        <v>150</v>
      </c>
      <c r="C85" s="62" t="s">
        <v>1194</v>
      </c>
      <c r="D85" s="37"/>
      <c r="E85" s="31" t="s">
        <v>736</v>
      </c>
      <c r="F85" s="30"/>
      <c r="G85" s="30" t="s">
        <v>1131</v>
      </c>
      <c r="H85" s="30" t="s">
        <v>2671</v>
      </c>
      <c r="I85" s="125">
        <v>1</v>
      </c>
      <c r="J85" s="67" t="s">
        <v>1206</v>
      </c>
      <c r="K85" s="63">
        <v>200</v>
      </c>
      <c r="L85" s="64" t="s">
        <v>2487</v>
      </c>
      <c r="M85" s="188"/>
      <c r="N85" s="35">
        <v>12</v>
      </c>
      <c r="O85" s="12"/>
      <c r="P85">
        <v>484</v>
      </c>
      <c r="R85" t="s">
        <v>2629</v>
      </c>
    </row>
    <row r="86" spans="1:18" hidden="1">
      <c r="A86" s="29">
        <f>IF(C86="","",SUBTOTAL(103,$C$9:C86))</f>
        <v>1</v>
      </c>
      <c r="B86" s="37" t="s">
        <v>150</v>
      </c>
      <c r="C86" s="62" t="s">
        <v>1194</v>
      </c>
      <c r="D86" s="37"/>
      <c r="E86" s="31" t="s">
        <v>736</v>
      </c>
      <c r="F86" s="30"/>
      <c r="G86" s="30" t="s">
        <v>1132</v>
      </c>
      <c r="H86" s="30" t="s">
        <v>2671</v>
      </c>
      <c r="I86" s="125">
        <v>1</v>
      </c>
      <c r="J86" s="67" t="s">
        <v>1206</v>
      </c>
      <c r="K86" s="63">
        <v>200</v>
      </c>
      <c r="L86" s="64" t="s">
        <v>2487</v>
      </c>
      <c r="M86" s="188"/>
      <c r="N86" s="35">
        <v>12</v>
      </c>
      <c r="O86" s="12"/>
      <c r="P86">
        <v>485</v>
      </c>
      <c r="R86" t="s">
        <v>2629</v>
      </c>
    </row>
    <row r="87" spans="1:18" hidden="1">
      <c r="A87" s="29">
        <f>IF(C87="","",SUBTOTAL(103,$C$9:C87))</f>
        <v>1</v>
      </c>
      <c r="B87" s="37" t="s">
        <v>150</v>
      </c>
      <c r="C87" s="62" t="s">
        <v>1194</v>
      </c>
      <c r="D87" s="37"/>
      <c r="E87" s="31" t="s">
        <v>736</v>
      </c>
      <c r="F87" s="30"/>
      <c r="G87" s="30" t="s">
        <v>1133</v>
      </c>
      <c r="H87" s="30" t="s">
        <v>2671</v>
      </c>
      <c r="I87" s="125">
        <v>1</v>
      </c>
      <c r="J87" s="67" t="s">
        <v>1206</v>
      </c>
      <c r="K87" s="63">
        <v>200</v>
      </c>
      <c r="L87" s="64" t="s">
        <v>2487</v>
      </c>
      <c r="M87" s="188"/>
      <c r="N87" s="35">
        <v>12</v>
      </c>
      <c r="O87" s="12"/>
      <c r="P87">
        <v>486</v>
      </c>
      <c r="R87" t="s">
        <v>2629</v>
      </c>
    </row>
    <row r="88" spans="1:18" hidden="1">
      <c r="A88" s="29">
        <f>IF(C88="","",SUBTOTAL(103,$C$9:C88))</f>
        <v>1</v>
      </c>
      <c r="B88" s="37" t="s">
        <v>150</v>
      </c>
      <c r="C88" s="62" t="s">
        <v>1194</v>
      </c>
      <c r="D88" s="37"/>
      <c r="E88" s="31" t="s">
        <v>736</v>
      </c>
      <c r="F88" s="30"/>
      <c r="G88" s="30" t="s">
        <v>1134</v>
      </c>
      <c r="H88" s="30" t="s">
        <v>2671</v>
      </c>
      <c r="I88" s="125">
        <v>1</v>
      </c>
      <c r="J88" s="67" t="s">
        <v>1206</v>
      </c>
      <c r="K88" s="63">
        <v>200</v>
      </c>
      <c r="L88" s="64" t="s">
        <v>2487</v>
      </c>
      <c r="M88" s="188"/>
      <c r="N88" s="35">
        <v>12</v>
      </c>
      <c r="O88" s="12"/>
      <c r="P88">
        <v>487</v>
      </c>
      <c r="R88" t="s">
        <v>2629</v>
      </c>
    </row>
    <row r="89" spans="1:18" hidden="1">
      <c r="A89" s="29">
        <f>IF(C89="","",SUBTOTAL(103,$C$9:C89))</f>
        <v>1</v>
      </c>
      <c r="B89" s="37" t="s">
        <v>150</v>
      </c>
      <c r="C89" s="62" t="s">
        <v>1194</v>
      </c>
      <c r="D89" s="37"/>
      <c r="E89" s="31" t="s">
        <v>736</v>
      </c>
      <c r="F89" s="30"/>
      <c r="G89" s="30" t="s">
        <v>1135</v>
      </c>
      <c r="H89" s="30" t="s">
        <v>2671</v>
      </c>
      <c r="I89" s="125">
        <v>1</v>
      </c>
      <c r="J89" s="67" t="s">
        <v>1206</v>
      </c>
      <c r="K89" s="63">
        <v>200</v>
      </c>
      <c r="L89" s="64" t="s">
        <v>2487</v>
      </c>
      <c r="M89" s="188"/>
      <c r="N89" s="35">
        <v>12</v>
      </c>
      <c r="O89" s="12"/>
      <c r="P89">
        <v>488</v>
      </c>
      <c r="R89" t="s">
        <v>2629</v>
      </c>
    </row>
    <row r="90" spans="1:18" hidden="1">
      <c r="A90" s="29">
        <f>IF(C90="","",SUBTOTAL(103,$C$9:C90))</f>
        <v>1</v>
      </c>
      <c r="B90" s="37" t="s">
        <v>150</v>
      </c>
      <c r="C90" s="62" t="s">
        <v>1194</v>
      </c>
      <c r="D90" s="37"/>
      <c r="E90" s="31" t="s">
        <v>736</v>
      </c>
      <c r="F90" s="30"/>
      <c r="G90" s="30" t="s">
        <v>1136</v>
      </c>
      <c r="H90" s="30" t="s">
        <v>2671</v>
      </c>
      <c r="I90" s="125">
        <v>1</v>
      </c>
      <c r="J90" s="67" t="s">
        <v>1206</v>
      </c>
      <c r="K90" s="63">
        <v>200</v>
      </c>
      <c r="L90" s="64" t="s">
        <v>2487</v>
      </c>
      <c r="M90" s="188"/>
      <c r="N90" s="35">
        <v>12</v>
      </c>
      <c r="O90" s="12"/>
      <c r="P90">
        <v>489</v>
      </c>
      <c r="R90" t="s">
        <v>2629</v>
      </c>
    </row>
    <row r="91" spans="1:18" hidden="1">
      <c r="A91" s="29">
        <f>IF(C91="","",SUBTOTAL(103,$C$9:C91))</f>
        <v>1</v>
      </c>
      <c r="B91" s="37" t="s">
        <v>150</v>
      </c>
      <c r="C91" s="62" t="s">
        <v>1194</v>
      </c>
      <c r="D91" s="37"/>
      <c r="E91" s="31" t="s">
        <v>736</v>
      </c>
      <c r="F91" s="30"/>
      <c r="G91" s="30" t="s">
        <v>1137</v>
      </c>
      <c r="H91" s="30" t="s">
        <v>2671</v>
      </c>
      <c r="I91" s="125">
        <v>1</v>
      </c>
      <c r="J91" s="67" t="s">
        <v>1206</v>
      </c>
      <c r="K91" s="63">
        <v>200</v>
      </c>
      <c r="L91" s="64" t="s">
        <v>2487</v>
      </c>
      <c r="M91" s="188"/>
      <c r="N91" s="35">
        <v>12</v>
      </c>
      <c r="O91" s="12"/>
      <c r="P91">
        <v>490</v>
      </c>
      <c r="R91" t="s">
        <v>2629</v>
      </c>
    </row>
    <row r="92" spans="1:18" hidden="1">
      <c r="A92" s="29">
        <f>IF(C92="","",SUBTOTAL(103,$C$9:C92))</f>
        <v>1</v>
      </c>
      <c r="B92" s="37" t="s">
        <v>150</v>
      </c>
      <c r="C92" s="62" t="s">
        <v>1194</v>
      </c>
      <c r="D92" s="37"/>
      <c r="E92" s="31" t="s">
        <v>736</v>
      </c>
      <c r="F92" s="30"/>
      <c r="G92" s="30" t="s">
        <v>1138</v>
      </c>
      <c r="H92" s="30" t="s">
        <v>2671</v>
      </c>
      <c r="I92" s="125">
        <v>1</v>
      </c>
      <c r="J92" s="67" t="s">
        <v>1206</v>
      </c>
      <c r="K92" s="63">
        <v>200</v>
      </c>
      <c r="L92" s="64" t="s">
        <v>2487</v>
      </c>
      <c r="M92" s="188"/>
      <c r="N92" s="35">
        <v>12</v>
      </c>
      <c r="O92" s="12"/>
      <c r="P92">
        <v>491</v>
      </c>
      <c r="R92" t="s">
        <v>2629</v>
      </c>
    </row>
    <row r="93" spans="1:18" hidden="1">
      <c r="A93" s="29">
        <f>IF(C93="","",SUBTOTAL(103,$C$9:C93))</f>
        <v>1</v>
      </c>
      <c r="B93" s="37" t="s">
        <v>150</v>
      </c>
      <c r="C93" s="62" t="s">
        <v>1194</v>
      </c>
      <c r="D93" s="37"/>
      <c r="E93" s="31" t="s">
        <v>736</v>
      </c>
      <c r="F93" s="30"/>
      <c r="G93" s="30" t="s">
        <v>1139</v>
      </c>
      <c r="H93" s="30" t="s">
        <v>2671</v>
      </c>
      <c r="I93" s="125">
        <v>1</v>
      </c>
      <c r="J93" s="67" t="s">
        <v>1206</v>
      </c>
      <c r="K93" s="63">
        <v>200</v>
      </c>
      <c r="L93" s="64" t="s">
        <v>2487</v>
      </c>
      <c r="M93" s="188"/>
      <c r="N93" s="35">
        <v>12</v>
      </c>
      <c r="O93" s="12"/>
      <c r="P93">
        <v>492</v>
      </c>
      <c r="R93" t="s">
        <v>2629</v>
      </c>
    </row>
    <row r="94" spans="1:18" hidden="1">
      <c r="A94" s="29">
        <f>IF(C94="","",SUBTOTAL(103,$C$9:C94))</f>
        <v>1</v>
      </c>
      <c r="B94" s="37" t="s">
        <v>150</v>
      </c>
      <c r="C94" s="62" t="s">
        <v>1194</v>
      </c>
      <c r="D94" s="37"/>
      <c r="E94" s="31" t="s">
        <v>736</v>
      </c>
      <c r="F94" s="30"/>
      <c r="G94" s="30" t="s">
        <v>1140</v>
      </c>
      <c r="H94" s="30" t="s">
        <v>2671</v>
      </c>
      <c r="I94" s="125">
        <v>1</v>
      </c>
      <c r="J94" s="67" t="s">
        <v>1206</v>
      </c>
      <c r="K94" s="63">
        <v>200</v>
      </c>
      <c r="L94" s="64" t="s">
        <v>2487</v>
      </c>
      <c r="M94" s="188"/>
      <c r="N94" s="35">
        <v>12</v>
      </c>
      <c r="O94" s="12"/>
      <c r="P94">
        <v>493</v>
      </c>
      <c r="R94" t="s">
        <v>2629</v>
      </c>
    </row>
    <row r="95" spans="1:18" hidden="1">
      <c r="A95" s="29">
        <f>IF(C95="","",SUBTOTAL(103,$C$9:C95))</f>
        <v>1</v>
      </c>
      <c r="B95" s="37" t="s">
        <v>150</v>
      </c>
      <c r="C95" s="62" t="s">
        <v>1194</v>
      </c>
      <c r="D95" s="37"/>
      <c r="E95" s="31" t="s">
        <v>736</v>
      </c>
      <c r="F95" s="30"/>
      <c r="G95" s="30" t="s">
        <v>1141</v>
      </c>
      <c r="H95" s="30" t="s">
        <v>2671</v>
      </c>
      <c r="I95" s="125">
        <v>1</v>
      </c>
      <c r="J95" s="67" t="s">
        <v>1206</v>
      </c>
      <c r="K95" s="63">
        <v>200</v>
      </c>
      <c r="L95" s="64" t="s">
        <v>2487</v>
      </c>
      <c r="M95" s="188"/>
      <c r="N95" s="35">
        <v>12</v>
      </c>
      <c r="O95" s="12"/>
      <c r="P95">
        <v>494</v>
      </c>
      <c r="R95" t="s">
        <v>2629</v>
      </c>
    </row>
    <row r="96" spans="1:18" hidden="1">
      <c r="A96" s="29">
        <f>IF(C96="","",SUBTOTAL(103,$C$9:C96))</f>
        <v>1</v>
      </c>
      <c r="B96" s="37" t="s">
        <v>150</v>
      </c>
      <c r="C96" s="62" t="s">
        <v>1194</v>
      </c>
      <c r="D96" s="37"/>
      <c r="E96" s="31" t="s">
        <v>736</v>
      </c>
      <c r="F96" s="30"/>
      <c r="G96" s="30" t="s">
        <v>1142</v>
      </c>
      <c r="H96" s="30" t="s">
        <v>2671</v>
      </c>
      <c r="I96" s="125">
        <v>1</v>
      </c>
      <c r="J96" s="67" t="s">
        <v>1206</v>
      </c>
      <c r="K96" s="63">
        <v>200</v>
      </c>
      <c r="L96" s="64" t="s">
        <v>2487</v>
      </c>
      <c r="M96" s="188"/>
      <c r="N96" s="35">
        <v>12</v>
      </c>
      <c r="O96" s="12"/>
      <c r="P96">
        <v>495</v>
      </c>
      <c r="R96" t="s">
        <v>2629</v>
      </c>
    </row>
    <row r="97" spans="1:18" hidden="1">
      <c r="A97" s="29">
        <f>IF(C97="","",SUBTOTAL(103,$C$9:C97))</f>
        <v>1</v>
      </c>
      <c r="B97" s="37" t="s">
        <v>150</v>
      </c>
      <c r="C97" s="62" t="s">
        <v>1194</v>
      </c>
      <c r="D97" s="37"/>
      <c r="E97" s="31" t="s">
        <v>736</v>
      </c>
      <c r="F97" s="30"/>
      <c r="G97" s="30" t="s">
        <v>1143</v>
      </c>
      <c r="H97" s="30" t="s">
        <v>2671</v>
      </c>
      <c r="I97" s="125">
        <v>1</v>
      </c>
      <c r="J97" s="67" t="s">
        <v>1206</v>
      </c>
      <c r="K97" s="63">
        <v>200</v>
      </c>
      <c r="L97" s="64" t="s">
        <v>2487</v>
      </c>
      <c r="M97" s="188"/>
      <c r="N97" s="35">
        <v>12</v>
      </c>
      <c r="O97" s="12"/>
      <c r="P97">
        <v>496</v>
      </c>
      <c r="R97" t="s">
        <v>2629</v>
      </c>
    </row>
    <row r="98" spans="1:18" hidden="1">
      <c r="A98" s="29">
        <f>IF(C98="","",SUBTOTAL(103,$C$9:C98))</f>
        <v>1</v>
      </c>
      <c r="B98" s="37" t="s">
        <v>150</v>
      </c>
      <c r="C98" s="62" t="s">
        <v>1194</v>
      </c>
      <c r="D98" s="37"/>
      <c r="E98" s="31" t="s">
        <v>736</v>
      </c>
      <c r="F98" s="30"/>
      <c r="G98" s="30" t="s">
        <v>1144</v>
      </c>
      <c r="H98" s="30" t="s">
        <v>2671</v>
      </c>
      <c r="I98" s="125">
        <v>1</v>
      </c>
      <c r="J98" s="67" t="s">
        <v>1206</v>
      </c>
      <c r="K98" s="63">
        <v>200</v>
      </c>
      <c r="L98" s="64" t="s">
        <v>2487</v>
      </c>
      <c r="M98" s="188"/>
      <c r="N98" s="35">
        <v>12</v>
      </c>
      <c r="O98" s="12"/>
      <c r="P98">
        <v>497</v>
      </c>
      <c r="R98" t="s">
        <v>2629</v>
      </c>
    </row>
    <row r="99" spans="1:18" hidden="1">
      <c r="A99" s="29">
        <f>IF(C99="","",SUBTOTAL(103,$C$9:C99))</f>
        <v>1</v>
      </c>
      <c r="B99" s="37" t="s">
        <v>150</v>
      </c>
      <c r="C99" s="62" t="s">
        <v>1194</v>
      </c>
      <c r="D99" s="37"/>
      <c r="E99" s="31" t="s">
        <v>736</v>
      </c>
      <c r="F99" s="30"/>
      <c r="G99" s="30" t="s">
        <v>1145</v>
      </c>
      <c r="H99" s="30" t="s">
        <v>2671</v>
      </c>
      <c r="I99" s="125">
        <v>1</v>
      </c>
      <c r="J99" s="67" t="s">
        <v>1206</v>
      </c>
      <c r="K99" s="63">
        <v>200</v>
      </c>
      <c r="L99" s="64" t="s">
        <v>2487</v>
      </c>
      <c r="M99" s="188"/>
      <c r="N99" s="35">
        <v>12</v>
      </c>
      <c r="O99" s="12"/>
      <c r="P99">
        <v>498</v>
      </c>
      <c r="R99" t="s">
        <v>2629</v>
      </c>
    </row>
    <row r="100" spans="1:18" hidden="1">
      <c r="A100" s="29">
        <f>IF(C100="","",SUBTOTAL(103,$C$9:C100))</f>
        <v>1</v>
      </c>
      <c r="B100" s="37" t="s">
        <v>150</v>
      </c>
      <c r="C100" s="62" t="s">
        <v>1194</v>
      </c>
      <c r="D100" s="37"/>
      <c r="E100" s="31" t="s">
        <v>736</v>
      </c>
      <c r="F100" s="30"/>
      <c r="G100" s="30" t="s">
        <v>1146</v>
      </c>
      <c r="H100" s="30" t="s">
        <v>2671</v>
      </c>
      <c r="I100" s="125">
        <v>1</v>
      </c>
      <c r="J100" s="67" t="s">
        <v>1206</v>
      </c>
      <c r="K100" s="63">
        <v>200</v>
      </c>
      <c r="L100" s="64" t="s">
        <v>2487</v>
      </c>
      <c r="M100" s="188"/>
      <c r="N100" s="35">
        <v>12</v>
      </c>
      <c r="O100" s="12"/>
      <c r="P100">
        <v>499</v>
      </c>
      <c r="R100" t="s">
        <v>2629</v>
      </c>
    </row>
    <row r="101" spans="1:18" hidden="1">
      <c r="A101" s="29">
        <f>IF(C101="","",SUBTOTAL(103,$C$9:C101))</f>
        <v>1</v>
      </c>
      <c r="B101" s="37" t="s">
        <v>150</v>
      </c>
      <c r="C101" s="62" t="s">
        <v>1194</v>
      </c>
      <c r="D101" s="37"/>
      <c r="E101" s="31" t="s">
        <v>736</v>
      </c>
      <c r="F101" s="30"/>
      <c r="G101" s="30" t="s">
        <v>1147</v>
      </c>
      <c r="H101" s="30" t="s">
        <v>2671</v>
      </c>
      <c r="I101" s="125">
        <v>1</v>
      </c>
      <c r="J101" s="67" t="s">
        <v>1206</v>
      </c>
      <c r="K101" s="63">
        <v>200</v>
      </c>
      <c r="L101" s="64" t="s">
        <v>2487</v>
      </c>
      <c r="M101" s="188"/>
      <c r="N101" s="35">
        <v>12</v>
      </c>
      <c r="O101" s="12"/>
      <c r="P101">
        <v>500</v>
      </c>
      <c r="R101" t="s">
        <v>2629</v>
      </c>
    </row>
    <row r="102" spans="1:18" hidden="1">
      <c r="A102" s="29">
        <f>IF(C102="","",SUBTOTAL(103,$C$9:C102))</f>
        <v>1</v>
      </c>
      <c r="B102" s="37" t="s">
        <v>150</v>
      </c>
      <c r="C102" s="62" t="s">
        <v>1194</v>
      </c>
      <c r="D102" s="37"/>
      <c r="E102" s="31" t="s">
        <v>736</v>
      </c>
      <c r="F102" s="30"/>
      <c r="G102" s="30" t="s">
        <v>1148</v>
      </c>
      <c r="H102" s="30" t="s">
        <v>2671</v>
      </c>
      <c r="I102" s="125">
        <v>1</v>
      </c>
      <c r="J102" s="67" t="s">
        <v>1206</v>
      </c>
      <c r="K102" s="63">
        <v>200</v>
      </c>
      <c r="L102" s="64" t="s">
        <v>2487</v>
      </c>
      <c r="M102" s="188"/>
      <c r="N102" s="35">
        <v>12</v>
      </c>
      <c r="O102" s="12"/>
      <c r="P102">
        <v>501</v>
      </c>
      <c r="R102" t="s">
        <v>2629</v>
      </c>
    </row>
    <row r="103" spans="1:18" hidden="1">
      <c r="A103" s="29">
        <f>IF(C103="","",SUBTOTAL(103,$C$9:C103))</f>
        <v>1</v>
      </c>
      <c r="B103" s="37" t="s">
        <v>150</v>
      </c>
      <c r="C103" s="62" t="s">
        <v>1194</v>
      </c>
      <c r="D103" s="37"/>
      <c r="E103" s="31" t="s">
        <v>736</v>
      </c>
      <c r="F103" s="30"/>
      <c r="G103" s="30" t="s">
        <v>1149</v>
      </c>
      <c r="H103" s="30" t="s">
        <v>2671</v>
      </c>
      <c r="I103" s="125">
        <v>1</v>
      </c>
      <c r="J103" s="67" t="s">
        <v>1206</v>
      </c>
      <c r="K103" s="63">
        <v>200</v>
      </c>
      <c r="L103" s="64" t="s">
        <v>2487</v>
      </c>
      <c r="M103" s="188"/>
      <c r="N103" s="35">
        <v>12</v>
      </c>
      <c r="O103" s="12"/>
      <c r="P103">
        <v>502</v>
      </c>
      <c r="R103" t="s">
        <v>2629</v>
      </c>
    </row>
    <row r="104" spans="1:18" hidden="1">
      <c r="A104" s="29">
        <f>IF(C104="","",SUBTOTAL(103,$C$9:C104))</f>
        <v>1</v>
      </c>
      <c r="B104" s="37" t="s">
        <v>150</v>
      </c>
      <c r="C104" s="62" t="s">
        <v>1194</v>
      </c>
      <c r="D104" s="37"/>
      <c r="E104" s="31" t="s">
        <v>736</v>
      </c>
      <c r="F104" s="30"/>
      <c r="G104" s="30" t="s">
        <v>1150</v>
      </c>
      <c r="H104" s="30" t="s">
        <v>2671</v>
      </c>
      <c r="I104" s="125">
        <v>1</v>
      </c>
      <c r="J104" s="67" t="s">
        <v>1206</v>
      </c>
      <c r="K104" s="63">
        <v>200</v>
      </c>
      <c r="L104" s="64" t="s">
        <v>2487</v>
      </c>
      <c r="M104" s="188"/>
      <c r="N104" s="35">
        <v>12</v>
      </c>
      <c r="O104" s="12"/>
      <c r="P104">
        <v>503</v>
      </c>
      <c r="R104" t="s">
        <v>2629</v>
      </c>
    </row>
    <row r="105" spans="1:18" hidden="1">
      <c r="A105" s="29">
        <f>IF(C105="","",SUBTOTAL(103,$C$9:C105))</f>
        <v>1</v>
      </c>
      <c r="B105" s="37" t="s">
        <v>150</v>
      </c>
      <c r="C105" s="62" t="s">
        <v>1194</v>
      </c>
      <c r="D105" s="37"/>
      <c r="E105" s="31" t="s">
        <v>736</v>
      </c>
      <c r="F105" s="30"/>
      <c r="G105" s="30" t="s">
        <v>1151</v>
      </c>
      <c r="H105" s="30" t="s">
        <v>2671</v>
      </c>
      <c r="I105" s="125">
        <v>1</v>
      </c>
      <c r="J105" s="67" t="s">
        <v>1206</v>
      </c>
      <c r="K105" s="63">
        <v>200</v>
      </c>
      <c r="L105" s="64" t="s">
        <v>2487</v>
      </c>
      <c r="M105" s="188"/>
      <c r="N105" s="35">
        <v>12</v>
      </c>
      <c r="O105" s="12"/>
      <c r="P105">
        <v>504</v>
      </c>
      <c r="R105" t="s">
        <v>2629</v>
      </c>
    </row>
    <row r="106" spans="1:18" hidden="1">
      <c r="A106" s="29">
        <f>IF(C106="","",SUBTOTAL(103,$C$9:C106))</f>
        <v>1</v>
      </c>
      <c r="B106" s="37" t="s">
        <v>150</v>
      </c>
      <c r="C106" s="62" t="s">
        <v>1194</v>
      </c>
      <c r="D106" s="37"/>
      <c r="E106" s="31" t="s">
        <v>736</v>
      </c>
      <c r="F106" s="30"/>
      <c r="G106" s="30" t="s">
        <v>1152</v>
      </c>
      <c r="H106" s="30" t="s">
        <v>2671</v>
      </c>
      <c r="I106" s="125">
        <v>1</v>
      </c>
      <c r="J106" s="67" t="s">
        <v>1206</v>
      </c>
      <c r="K106" s="63">
        <v>200</v>
      </c>
      <c r="L106" s="64" t="s">
        <v>2487</v>
      </c>
      <c r="M106" s="188"/>
      <c r="N106" s="35">
        <v>12</v>
      </c>
      <c r="O106" s="12"/>
      <c r="P106">
        <v>505</v>
      </c>
      <c r="R106" t="s">
        <v>2629</v>
      </c>
    </row>
    <row r="107" spans="1:18" hidden="1">
      <c r="A107" s="29">
        <f>IF(C107="","",SUBTOTAL(103,$C$9:C107))</f>
        <v>1</v>
      </c>
      <c r="B107" s="37" t="s">
        <v>150</v>
      </c>
      <c r="C107" s="62" t="s">
        <v>1194</v>
      </c>
      <c r="D107" s="37"/>
      <c r="E107" s="31" t="s">
        <v>736</v>
      </c>
      <c r="F107" s="30"/>
      <c r="G107" s="30" t="s">
        <v>1153</v>
      </c>
      <c r="H107" s="30" t="s">
        <v>2671</v>
      </c>
      <c r="I107" s="125">
        <v>1</v>
      </c>
      <c r="J107" s="67" t="s">
        <v>1206</v>
      </c>
      <c r="K107" s="63">
        <v>200</v>
      </c>
      <c r="L107" s="64" t="s">
        <v>2487</v>
      </c>
      <c r="M107" s="188"/>
      <c r="N107" s="35">
        <v>12</v>
      </c>
      <c r="O107" s="12"/>
      <c r="P107">
        <v>506</v>
      </c>
      <c r="R107" t="s">
        <v>2629</v>
      </c>
    </row>
    <row r="108" spans="1:18" hidden="1">
      <c r="A108" s="29">
        <f>IF(C108="","",SUBTOTAL(103,$C$9:C108))</f>
        <v>1</v>
      </c>
      <c r="B108" s="37" t="s">
        <v>150</v>
      </c>
      <c r="C108" s="62" t="s">
        <v>1194</v>
      </c>
      <c r="D108" s="37"/>
      <c r="E108" s="31" t="s">
        <v>736</v>
      </c>
      <c r="F108" s="30"/>
      <c r="G108" s="30" t="s">
        <v>1154</v>
      </c>
      <c r="H108" s="30" t="s">
        <v>2671</v>
      </c>
      <c r="I108" s="125">
        <v>1</v>
      </c>
      <c r="J108" s="67" t="s">
        <v>1206</v>
      </c>
      <c r="K108" s="63">
        <v>200</v>
      </c>
      <c r="L108" s="64" t="s">
        <v>2487</v>
      </c>
      <c r="M108" s="188"/>
      <c r="N108" s="35">
        <v>12</v>
      </c>
      <c r="O108" s="12"/>
      <c r="P108">
        <v>507</v>
      </c>
      <c r="R108" t="s">
        <v>2629</v>
      </c>
    </row>
    <row r="109" spans="1:18" hidden="1">
      <c r="A109" s="29">
        <f>IF(C109="","",SUBTOTAL(103,$C$9:C109))</f>
        <v>1</v>
      </c>
      <c r="B109" s="37" t="s">
        <v>150</v>
      </c>
      <c r="C109" s="62" t="s">
        <v>1194</v>
      </c>
      <c r="D109" s="37"/>
      <c r="E109" s="31" t="s">
        <v>736</v>
      </c>
      <c r="F109" s="30"/>
      <c r="G109" s="30" t="s">
        <v>1155</v>
      </c>
      <c r="H109" s="30" t="s">
        <v>2671</v>
      </c>
      <c r="I109" s="125">
        <v>1</v>
      </c>
      <c r="J109" s="67" t="s">
        <v>1206</v>
      </c>
      <c r="K109" s="63">
        <v>200</v>
      </c>
      <c r="L109" s="64" t="s">
        <v>2487</v>
      </c>
      <c r="M109" s="188"/>
      <c r="N109" s="35">
        <v>12</v>
      </c>
      <c r="O109" s="12"/>
      <c r="P109">
        <v>508</v>
      </c>
      <c r="R109" t="s">
        <v>2629</v>
      </c>
    </row>
    <row r="110" spans="1:18" hidden="1">
      <c r="A110" s="29">
        <f>IF(C110="","",SUBTOTAL(103,$C$9:C110))</f>
        <v>1</v>
      </c>
      <c r="B110" s="37" t="s">
        <v>150</v>
      </c>
      <c r="C110" s="62" t="s">
        <v>1194</v>
      </c>
      <c r="D110" s="37"/>
      <c r="E110" s="31" t="s">
        <v>736</v>
      </c>
      <c r="F110" s="30"/>
      <c r="G110" s="30" t="s">
        <v>1156</v>
      </c>
      <c r="H110" s="30" t="s">
        <v>2671</v>
      </c>
      <c r="I110" s="125">
        <v>1</v>
      </c>
      <c r="J110" s="67" t="s">
        <v>1206</v>
      </c>
      <c r="K110" s="63">
        <v>200</v>
      </c>
      <c r="L110" s="64" t="s">
        <v>2487</v>
      </c>
      <c r="M110" s="188"/>
      <c r="N110" s="35">
        <v>12</v>
      </c>
      <c r="O110" s="12"/>
      <c r="P110">
        <v>509</v>
      </c>
      <c r="R110" t="s">
        <v>2629</v>
      </c>
    </row>
    <row r="111" spans="1:18" hidden="1">
      <c r="A111" s="29">
        <f>IF(C111="","",SUBTOTAL(103,$C$9:C111))</f>
        <v>1</v>
      </c>
      <c r="B111" s="37" t="s">
        <v>150</v>
      </c>
      <c r="C111" s="62" t="s">
        <v>1194</v>
      </c>
      <c r="D111" s="37"/>
      <c r="E111" s="31" t="s">
        <v>736</v>
      </c>
      <c r="F111" s="30"/>
      <c r="G111" s="30" t="s">
        <v>1157</v>
      </c>
      <c r="H111" s="30" t="s">
        <v>2671</v>
      </c>
      <c r="I111" s="125">
        <v>1</v>
      </c>
      <c r="J111" s="67" t="s">
        <v>1206</v>
      </c>
      <c r="K111" s="63">
        <v>200</v>
      </c>
      <c r="L111" s="64" t="s">
        <v>2487</v>
      </c>
      <c r="M111" s="188"/>
      <c r="N111" s="35">
        <v>12</v>
      </c>
      <c r="O111" s="12"/>
      <c r="P111">
        <v>510</v>
      </c>
      <c r="R111" t="s">
        <v>2629</v>
      </c>
    </row>
    <row r="112" spans="1:18" hidden="1">
      <c r="A112" s="29">
        <f>IF(C112="","",SUBTOTAL(103,$C$9:C112))</f>
        <v>1</v>
      </c>
      <c r="B112" s="37" t="s">
        <v>150</v>
      </c>
      <c r="C112" s="62" t="s">
        <v>1194</v>
      </c>
      <c r="D112" s="37"/>
      <c r="E112" s="31" t="s">
        <v>736</v>
      </c>
      <c r="F112" s="30"/>
      <c r="G112" s="30" t="s">
        <v>1158</v>
      </c>
      <c r="H112" s="30" t="s">
        <v>2671</v>
      </c>
      <c r="I112" s="125">
        <v>1</v>
      </c>
      <c r="J112" s="67" t="s">
        <v>1206</v>
      </c>
      <c r="K112" s="63">
        <v>200</v>
      </c>
      <c r="L112" s="64" t="s">
        <v>2487</v>
      </c>
      <c r="M112" s="188"/>
      <c r="N112" s="35">
        <v>12</v>
      </c>
      <c r="O112" s="12"/>
      <c r="P112">
        <v>511</v>
      </c>
      <c r="R112" t="s">
        <v>2629</v>
      </c>
    </row>
    <row r="113" spans="1:18" hidden="1">
      <c r="A113" s="29">
        <f>IF(C113="","",SUBTOTAL(103,$C$9:C113))</f>
        <v>1</v>
      </c>
      <c r="B113" s="37" t="s">
        <v>150</v>
      </c>
      <c r="C113" s="62" t="s">
        <v>1194</v>
      </c>
      <c r="D113" s="37"/>
      <c r="E113" s="31" t="s">
        <v>736</v>
      </c>
      <c r="F113" s="30"/>
      <c r="G113" s="30" t="s">
        <v>1159</v>
      </c>
      <c r="H113" s="30" t="s">
        <v>2671</v>
      </c>
      <c r="I113" s="125">
        <v>1</v>
      </c>
      <c r="J113" s="67" t="s">
        <v>1206</v>
      </c>
      <c r="K113" s="63">
        <v>200</v>
      </c>
      <c r="L113" s="64" t="s">
        <v>2487</v>
      </c>
      <c r="M113" s="188"/>
      <c r="N113" s="35">
        <v>12</v>
      </c>
      <c r="O113" s="12"/>
      <c r="P113">
        <v>512</v>
      </c>
      <c r="R113" t="s">
        <v>2629</v>
      </c>
    </row>
    <row r="114" spans="1:18" hidden="1">
      <c r="A114" s="29">
        <f>IF(C114="","",SUBTOTAL(103,$C$9:C114))</f>
        <v>1</v>
      </c>
      <c r="B114" s="37" t="s">
        <v>150</v>
      </c>
      <c r="C114" s="62" t="s">
        <v>1194</v>
      </c>
      <c r="D114" s="37"/>
      <c r="E114" s="31" t="s">
        <v>736</v>
      </c>
      <c r="F114" s="30"/>
      <c r="G114" s="30" t="s">
        <v>1160</v>
      </c>
      <c r="H114" s="30" t="s">
        <v>2671</v>
      </c>
      <c r="I114" s="125">
        <v>1</v>
      </c>
      <c r="J114" s="67" t="s">
        <v>1206</v>
      </c>
      <c r="K114" s="63">
        <v>200</v>
      </c>
      <c r="L114" s="64" t="s">
        <v>2487</v>
      </c>
      <c r="M114" s="188"/>
      <c r="N114" s="35">
        <v>12</v>
      </c>
      <c r="O114" s="12"/>
      <c r="P114">
        <v>513</v>
      </c>
      <c r="R114" t="s">
        <v>2629</v>
      </c>
    </row>
    <row r="115" spans="1:18" hidden="1">
      <c r="A115" s="29">
        <f>IF(C115="","",SUBTOTAL(103,$C$9:C115))</f>
        <v>1</v>
      </c>
      <c r="B115" s="37" t="s">
        <v>150</v>
      </c>
      <c r="C115" s="62" t="s">
        <v>1194</v>
      </c>
      <c r="D115" s="37"/>
      <c r="E115" s="31" t="s">
        <v>736</v>
      </c>
      <c r="F115" s="30"/>
      <c r="G115" s="30" t="s">
        <v>1161</v>
      </c>
      <c r="H115" s="30" t="s">
        <v>2671</v>
      </c>
      <c r="I115" s="125">
        <v>1</v>
      </c>
      <c r="J115" s="67" t="s">
        <v>1206</v>
      </c>
      <c r="K115" s="63">
        <v>200</v>
      </c>
      <c r="L115" s="64" t="s">
        <v>2487</v>
      </c>
      <c r="M115" s="188"/>
      <c r="N115" s="35">
        <v>12</v>
      </c>
      <c r="O115" s="12"/>
      <c r="P115">
        <v>514</v>
      </c>
      <c r="R115" t="s">
        <v>2629</v>
      </c>
    </row>
    <row r="116" spans="1:18" hidden="1">
      <c r="A116" s="29">
        <f>IF(C116="","",SUBTOTAL(103,$C$9:C116))</f>
        <v>1</v>
      </c>
      <c r="B116" s="37" t="s">
        <v>150</v>
      </c>
      <c r="C116" s="62" t="s">
        <v>1194</v>
      </c>
      <c r="D116" s="37"/>
      <c r="E116" s="31" t="s">
        <v>736</v>
      </c>
      <c r="F116" s="30"/>
      <c r="G116" s="30" t="s">
        <v>1162</v>
      </c>
      <c r="H116" s="30" t="s">
        <v>2671</v>
      </c>
      <c r="I116" s="125">
        <v>1</v>
      </c>
      <c r="J116" s="67" t="s">
        <v>1206</v>
      </c>
      <c r="K116" s="63">
        <v>200</v>
      </c>
      <c r="L116" s="64" t="s">
        <v>2487</v>
      </c>
      <c r="M116" s="188"/>
      <c r="N116" s="35">
        <v>12</v>
      </c>
      <c r="O116" s="12"/>
      <c r="P116">
        <v>515</v>
      </c>
      <c r="R116" t="s">
        <v>2629</v>
      </c>
    </row>
    <row r="117" spans="1:18" hidden="1">
      <c r="A117" s="29">
        <f>IF(C117="","",SUBTOTAL(103,$C$9:C117))</f>
        <v>1</v>
      </c>
      <c r="B117" s="37" t="s">
        <v>150</v>
      </c>
      <c r="C117" s="62" t="s">
        <v>1194</v>
      </c>
      <c r="D117" s="37"/>
      <c r="E117" s="31" t="s">
        <v>736</v>
      </c>
      <c r="F117" s="30"/>
      <c r="G117" s="30" t="s">
        <v>1163</v>
      </c>
      <c r="H117" s="30" t="s">
        <v>2671</v>
      </c>
      <c r="I117" s="125">
        <v>1</v>
      </c>
      <c r="J117" s="67" t="s">
        <v>1206</v>
      </c>
      <c r="K117" s="63">
        <v>200</v>
      </c>
      <c r="L117" s="64" t="s">
        <v>2487</v>
      </c>
      <c r="M117" s="188"/>
      <c r="N117" s="35">
        <v>12</v>
      </c>
      <c r="O117" s="12"/>
      <c r="P117">
        <v>516</v>
      </c>
      <c r="R117" t="s">
        <v>2629</v>
      </c>
    </row>
    <row r="118" spans="1:18" hidden="1">
      <c r="A118" s="29">
        <f>IF(C118="","",SUBTOTAL(103,$C$9:C118))</f>
        <v>1</v>
      </c>
      <c r="B118" s="37" t="s">
        <v>150</v>
      </c>
      <c r="C118" s="62" t="s">
        <v>1194</v>
      </c>
      <c r="D118" s="37"/>
      <c r="E118" s="31" t="s">
        <v>736</v>
      </c>
      <c r="F118" s="30"/>
      <c r="G118" s="30" t="s">
        <v>1164</v>
      </c>
      <c r="H118" s="30" t="s">
        <v>2671</v>
      </c>
      <c r="I118" s="125">
        <v>1</v>
      </c>
      <c r="J118" s="67" t="s">
        <v>1206</v>
      </c>
      <c r="K118" s="63">
        <v>200</v>
      </c>
      <c r="L118" s="64" t="s">
        <v>2487</v>
      </c>
      <c r="M118" s="188"/>
      <c r="N118" s="35">
        <v>12</v>
      </c>
      <c r="O118" s="12"/>
      <c r="P118">
        <v>517</v>
      </c>
      <c r="R118" t="s">
        <v>2629</v>
      </c>
    </row>
    <row r="119" spans="1:18" hidden="1">
      <c r="A119" s="29">
        <f>IF(C119="","",SUBTOTAL(103,$C$9:C119))</f>
        <v>1</v>
      </c>
      <c r="B119" s="37" t="s">
        <v>150</v>
      </c>
      <c r="C119" s="62" t="s">
        <v>1194</v>
      </c>
      <c r="D119" s="37"/>
      <c r="E119" s="31" t="s">
        <v>736</v>
      </c>
      <c r="F119" s="30"/>
      <c r="G119" s="30" t="s">
        <v>1165</v>
      </c>
      <c r="H119" s="30" t="s">
        <v>2671</v>
      </c>
      <c r="I119" s="125">
        <v>1</v>
      </c>
      <c r="J119" s="67" t="s">
        <v>1206</v>
      </c>
      <c r="K119" s="63">
        <v>200</v>
      </c>
      <c r="L119" s="64" t="s">
        <v>2487</v>
      </c>
      <c r="M119" s="188"/>
      <c r="N119" s="35">
        <v>12</v>
      </c>
      <c r="O119" s="12"/>
      <c r="P119">
        <v>518</v>
      </c>
      <c r="R119" t="s">
        <v>2629</v>
      </c>
    </row>
    <row r="120" spans="1:18" hidden="1">
      <c r="A120" s="29">
        <f>IF(C120="","",SUBTOTAL(103,$C$9:C120))</f>
        <v>1</v>
      </c>
      <c r="B120" s="37" t="s">
        <v>150</v>
      </c>
      <c r="C120" s="62" t="s">
        <v>1194</v>
      </c>
      <c r="D120" s="37"/>
      <c r="E120" s="31" t="s">
        <v>736</v>
      </c>
      <c r="F120" s="30"/>
      <c r="G120" s="30" t="s">
        <v>1166</v>
      </c>
      <c r="H120" s="30" t="s">
        <v>2671</v>
      </c>
      <c r="I120" s="125">
        <v>1</v>
      </c>
      <c r="J120" s="67" t="s">
        <v>1206</v>
      </c>
      <c r="K120" s="63">
        <v>200</v>
      </c>
      <c r="L120" s="64" t="s">
        <v>2487</v>
      </c>
      <c r="M120" s="188"/>
      <c r="N120" s="35">
        <v>12</v>
      </c>
      <c r="O120" s="12"/>
      <c r="P120">
        <v>519</v>
      </c>
      <c r="R120" t="s">
        <v>2629</v>
      </c>
    </row>
    <row r="121" spans="1:18" hidden="1">
      <c r="A121" s="29">
        <f>IF(C121="","",SUBTOTAL(103,$C$9:C121))</f>
        <v>1</v>
      </c>
      <c r="B121" s="37" t="s">
        <v>150</v>
      </c>
      <c r="C121" s="62" t="s">
        <v>1194</v>
      </c>
      <c r="D121" s="37"/>
      <c r="E121" s="31" t="s">
        <v>736</v>
      </c>
      <c r="F121" s="30"/>
      <c r="G121" s="30" t="s">
        <v>1167</v>
      </c>
      <c r="H121" s="30" t="s">
        <v>2671</v>
      </c>
      <c r="I121" s="125">
        <v>1</v>
      </c>
      <c r="J121" s="67" t="s">
        <v>1206</v>
      </c>
      <c r="K121" s="63">
        <v>200</v>
      </c>
      <c r="L121" s="64" t="s">
        <v>2487</v>
      </c>
      <c r="M121" s="188"/>
      <c r="N121" s="35">
        <v>12</v>
      </c>
      <c r="O121" s="12"/>
      <c r="P121">
        <v>520</v>
      </c>
      <c r="R121" t="s">
        <v>2629</v>
      </c>
    </row>
    <row r="122" spans="1:18" hidden="1">
      <c r="A122" s="29">
        <f>IF(C122="","",SUBTOTAL(103,$C$9:C122))</f>
        <v>1</v>
      </c>
      <c r="B122" s="37" t="s">
        <v>150</v>
      </c>
      <c r="C122" s="62" t="s">
        <v>1194</v>
      </c>
      <c r="D122" s="37"/>
      <c r="E122" s="31" t="s">
        <v>736</v>
      </c>
      <c r="F122" s="30"/>
      <c r="G122" s="30" t="s">
        <v>1168</v>
      </c>
      <c r="H122" s="30" t="s">
        <v>2671</v>
      </c>
      <c r="I122" s="125">
        <v>1</v>
      </c>
      <c r="J122" s="67" t="s">
        <v>1206</v>
      </c>
      <c r="K122" s="63">
        <v>200</v>
      </c>
      <c r="L122" s="64" t="s">
        <v>2487</v>
      </c>
      <c r="M122" s="188"/>
      <c r="N122" s="35">
        <v>12</v>
      </c>
      <c r="O122" s="12"/>
      <c r="P122">
        <v>521</v>
      </c>
      <c r="R122" t="s">
        <v>2629</v>
      </c>
    </row>
    <row r="123" spans="1:18" hidden="1">
      <c r="A123" s="29">
        <f>IF(C123="","",SUBTOTAL(103,$C$9:C123))</f>
        <v>1</v>
      </c>
      <c r="B123" s="37" t="s">
        <v>150</v>
      </c>
      <c r="C123" s="62" t="s">
        <v>1194</v>
      </c>
      <c r="D123" s="37"/>
      <c r="E123" s="31" t="s">
        <v>736</v>
      </c>
      <c r="F123" s="30"/>
      <c r="G123" s="30" t="s">
        <v>1169</v>
      </c>
      <c r="H123" s="30" t="s">
        <v>2671</v>
      </c>
      <c r="I123" s="125">
        <v>1</v>
      </c>
      <c r="J123" s="67" t="s">
        <v>1206</v>
      </c>
      <c r="K123" s="63">
        <v>200</v>
      </c>
      <c r="L123" s="64" t="s">
        <v>2487</v>
      </c>
      <c r="M123" s="188"/>
      <c r="N123" s="35">
        <v>12</v>
      </c>
      <c r="O123" s="12"/>
      <c r="P123">
        <v>522</v>
      </c>
      <c r="R123" t="s">
        <v>2629</v>
      </c>
    </row>
    <row r="124" spans="1:18" hidden="1">
      <c r="A124" s="29">
        <f>IF(C124="","",SUBTOTAL(103,$C$9:C124))</f>
        <v>1</v>
      </c>
      <c r="B124" s="37" t="s">
        <v>150</v>
      </c>
      <c r="C124" s="62" t="s">
        <v>1194</v>
      </c>
      <c r="D124" s="37"/>
      <c r="E124" s="31" t="s">
        <v>736</v>
      </c>
      <c r="F124" s="30"/>
      <c r="G124" s="30" t="s">
        <v>1170</v>
      </c>
      <c r="H124" s="30" t="s">
        <v>2671</v>
      </c>
      <c r="I124" s="125">
        <v>1</v>
      </c>
      <c r="J124" s="67" t="s">
        <v>1206</v>
      </c>
      <c r="K124" s="63">
        <v>200</v>
      </c>
      <c r="L124" s="64" t="s">
        <v>2487</v>
      </c>
      <c r="M124" s="188"/>
      <c r="N124" s="35">
        <v>12</v>
      </c>
      <c r="O124" s="12"/>
      <c r="P124">
        <v>523</v>
      </c>
      <c r="R124" t="s">
        <v>2629</v>
      </c>
    </row>
    <row r="125" spans="1:18" hidden="1">
      <c r="A125" s="29">
        <f>IF(C125="","",SUBTOTAL(103,$C$9:C125))</f>
        <v>1</v>
      </c>
      <c r="B125" s="37" t="s">
        <v>150</v>
      </c>
      <c r="C125" s="62" t="s">
        <v>1194</v>
      </c>
      <c r="D125" s="37"/>
      <c r="E125" s="31" t="s">
        <v>736</v>
      </c>
      <c r="F125" s="30"/>
      <c r="G125" s="30" t="s">
        <v>1171</v>
      </c>
      <c r="H125" s="30" t="s">
        <v>2671</v>
      </c>
      <c r="I125" s="125">
        <v>1</v>
      </c>
      <c r="J125" s="67" t="s">
        <v>1206</v>
      </c>
      <c r="K125" s="63">
        <v>200</v>
      </c>
      <c r="L125" s="64" t="s">
        <v>2487</v>
      </c>
      <c r="M125" s="188"/>
      <c r="N125" s="35">
        <v>12</v>
      </c>
      <c r="O125" s="12"/>
      <c r="P125">
        <v>524</v>
      </c>
      <c r="R125" t="s">
        <v>2629</v>
      </c>
    </row>
    <row r="126" spans="1:18" hidden="1">
      <c r="A126" s="29">
        <f>IF(C126="","",SUBTOTAL(103,$C$9:C126))</f>
        <v>1</v>
      </c>
      <c r="B126" s="37" t="s">
        <v>150</v>
      </c>
      <c r="C126" s="62" t="s">
        <v>1194</v>
      </c>
      <c r="D126" s="37"/>
      <c r="E126" s="31" t="s">
        <v>736</v>
      </c>
      <c r="F126" s="30"/>
      <c r="G126" s="30" t="s">
        <v>1172</v>
      </c>
      <c r="H126" s="30" t="s">
        <v>2671</v>
      </c>
      <c r="I126" s="159">
        <v>1</v>
      </c>
      <c r="J126" s="67" t="s">
        <v>1206</v>
      </c>
      <c r="K126" s="63">
        <v>200</v>
      </c>
      <c r="L126" s="64" t="s">
        <v>2487</v>
      </c>
      <c r="M126" s="188"/>
      <c r="N126" s="35">
        <v>12</v>
      </c>
      <c r="O126" s="12"/>
      <c r="P126">
        <v>525</v>
      </c>
      <c r="R126" t="s">
        <v>2629</v>
      </c>
    </row>
    <row r="127" spans="1:18" hidden="1">
      <c r="A127" s="29">
        <f>IF(C127="","",SUBTOTAL(103,$C$9:C127))</f>
        <v>1</v>
      </c>
      <c r="B127" s="37" t="s">
        <v>150</v>
      </c>
      <c r="C127" s="62" t="s">
        <v>1194</v>
      </c>
      <c r="D127" s="37"/>
      <c r="E127" s="31" t="s">
        <v>736</v>
      </c>
      <c r="F127" s="30"/>
      <c r="G127" s="30" t="s">
        <v>1173</v>
      </c>
      <c r="H127" s="30" t="s">
        <v>2671</v>
      </c>
      <c r="I127" s="159">
        <v>1</v>
      </c>
      <c r="J127" s="67" t="s">
        <v>1206</v>
      </c>
      <c r="K127" s="63">
        <v>200</v>
      </c>
      <c r="L127" s="64" t="s">
        <v>2487</v>
      </c>
      <c r="M127" s="188"/>
      <c r="N127" s="35">
        <v>12</v>
      </c>
      <c r="O127" s="12"/>
      <c r="P127">
        <v>526</v>
      </c>
      <c r="R127" t="s">
        <v>2629</v>
      </c>
    </row>
    <row r="128" spans="1:18" hidden="1">
      <c r="A128" s="29">
        <f>IF(C128="","",SUBTOTAL(103,$C$9:C128))</f>
        <v>1</v>
      </c>
      <c r="B128" s="37" t="s">
        <v>150</v>
      </c>
      <c r="C128" s="62" t="s">
        <v>1194</v>
      </c>
      <c r="D128" s="37"/>
      <c r="E128" s="31" t="s">
        <v>736</v>
      </c>
      <c r="F128" s="30"/>
      <c r="G128" s="30" t="s">
        <v>1174</v>
      </c>
      <c r="H128" s="30" t="s">
        <v>2671</v>
      </c>
      <c r="I128" s="159">
        <v>1</v>
      </c>
      <c r="J128" s="67" t="s">
        <v>1206</v>
      </c>
      <c r="K128" s="63">
        <v>200</v>
      </c>
      <c r="L128" s="64" t="s">
        <v>2487</v>
      </c>
      <c r="M128" s="188"/>
      <c r="N128" s="35">
        <v>12</v>
      </c>
      <c r="O128" s="12"/>
      <c r="P128">
        <v>527</v>
      </c>
      <c r="R128" t="s">
        <v>2629</v>
      </c>
    </row>
    <row r="129" spans="1:18" hidden="1">
      <c r="A129" s="29">
        <f>IF(C129="","",SUBTOTAL(103,$C$9:C129))</f>
        <v>1</v>
      </c>
      <c r="B129" s="37" t="s">
        <v>150</v>
      </c>
      <c r="C129" s="62" t="s">
        <v>1194</v>
      </c>
      <c r="D129" s="37"/>
      <c r="E129" s="31" t="s">
        <v>736</v>
      </c>
      <c r="F129" s="30"/>
      <c r="G129" s="30" t="s">
        <v>1175</v>
      </c>
      <c r="H129" s="30" t="s">
        <v>2671</v>
      </c>
      <c r="I129" s="159">
        <v>1</v>
      </c>
      <c r="J129" s="67" t="s">
        <v>1206</v>
      </c>
      <c r="K129" s="63">
        <v>200</v>
      </c>
      <c r="L129" s="64" t="s">
        <v>2487</v>
      </c>
      <c r="M129" s="188"/>
      <c r="N129" s="35">
        <v>12</v>
      </c>
      <c r="O129" s="12"/>
      <c r="P129">
        <v>528</v>
      </c>
      <c r="R129" t="s">
        <v>2629</v>
      </c>
    </row>
    <row r="130" spans="1:18" hidden="1">
      <c r="A130" s="29">
        <f>IF(C130="","",SUBTOTAL(103,$C$9:C130))</f>
        <v>1</v>
      </c>
      <c r="B130" s="37" t="s">
        <v>150</v>
      </c>
      <c r="C130" s="62" t="s">
        <v>1194</v>
      </c>
      <c r="D130" s="37"/>
      <c r="E130" s="31" t="s">
        <v>736</v>
      </c>
      <c r="F130" s="30"/>
      <c r="G130" s="30" t="s">
        <v>1176</v>
      </c>
      <c r="H130" s="30" t="s">
        <v>2671</v>
      </c>
      <c r="I130" s="159">
        <v>1</v>
      </c>
      <c r="J130" s="67" t="s">
        <v>1206</v>
      </c>
      <c r="K130" s="63">
        <v>200</v>
      </c>
      <c r="L130" s="64" t="s">
        <v>2487</v>
      </c>
      <c r="M130" s="188"/>
      <c r="N130" s="35">
        <v>12</v>
      </c>
      <c r="O130" s="12"/>
      <c r="P130">
        <v>529</v>
      </c>
      <c r="R130" t="s">
        <v>2629</v>
      </c>
    </row>
    <row r="131" spans="1:18" hidden="1">
      <c r="A131" s="29">
        <f>IF(C131="","",SUBTOTAL(103,$C$9:C131))</f>
        <v>1</v>
      </c>
      <c r="B131" s="37" t="s">
        <v>150</v>
      </c>
      <c r="C131" s="62" t="s">
        <v>1194</v>
      </c>
      <c r="D131" s="37"/>
      <c r="E131" s="31" t="s">
        <v>736</v>
      </c>
      <c r="F131" s="30"/>
      <c r="G131" s="30" t="s">
        <v>1177</v>
      </c>
      <c r="H131" s="30" t="s">
        <v>2671</v>
      </c>
      <c r="I131" s="125">
        <v>1</v>
      </c>
      <c r="J131" s="67" t="s">
        <v>1206</v>
      </c>
      <c r="K131" s="63">
        <v>200</v>
      </c>
      <c r="L131" s="64" t="s">
        <v>2487</v>
      </c>
      <c r="M131" s="188"/>
      <c r="N131" s="35">
        <v>12</v>
      </c>
      <c r="O131" s="12"/>
      <c r="P131">
        <v>530</v>
      </c>
      <c r="R131" t="s">
        <v>2629</v>
      </c>
    </row>
    <row r="132" spans="1:18" hidden="1">
      <c r="A132" s="29">
        <f>IF(C132="","",SUBTOTAL(103,$C$9:C132))</f>
        <v>1</v>
      </c>
      <c r="B132" s="37" t="s">
        <v>150</v>
      </c>
      <c r="C132" s="62" t="s">
        <v>1194</v>
      </c>
      <c r="D132" s="37"/>
      <c r="E132" s="31" t="s">
        <v>736</v>
      </c>
      <c r="F132" s="30"/>
      <c r="G132" s="30" t="s">
        <v>1178</v>
      </c>
      <c r="H132" s="30" t="s">
        <v>2671</v>
      </c>
      <c r="I132" s="125">
        <v>1</v>
      </c>
      <c r="J132" s="67" t="s">
        <v>1206</v>
      </c>
      <c r="K132" s="63">
        <v>200</v>
      </c>
      <c r="L132" s="64" t="s">
        <v>2487</v>
      </c>
      <c r="M132" s="188"/>
      <c r="N132" s="35">
        <v>12</v>
      </c>
      <c r="O132" s="12"/>
      <c r="P132">
        <v>531</v>
      </c>
      <c r="R132" t="s">
        <v>2629</v>
      </c>
    </row>
    <row r="133" spans="1:18" hidden="1">
      <c r="A133" s="29">
        <f>IF(C133="","",SUBTOTAL(103,$C$9:C133))</f>
        <v>1</v>
      </c>
      <c r="B133" s="37" t="s">
        <v>150</v>
      </c>
      <c r="C133" s="62" t="s">
        <v>1194</v>
      </c>
      <c r="D133" s="37"/>
      <c r="E133" s="31" t="s">
        <v>736</v>
      </c>
      <c r="F133" s="30"/>
      <c r="G133" s="30" t="s">
        <v>1179</v>
      </c>
      <c r="H133" s="30" t="s">
        <v>2671</v>
      </c>
      <c r="I133" s="125">
        <v>1</v>
      </c>
      <c r="J133" s="67" t="s">
        <v>1206</v>
      </c>
      <c r="K133" s="63">
        <v>200</v>
      </c>
      <c r="L133" s="64" t="s">
        <v>2487</v>
      </c>
      <c r="M133" s="188"/>
      <c r="N133" s="35">
        <v>12</v>
      </c>
      <c r="O133" s="12"/>
      <c r="P133">
        <v>532</v>
      </c>
      <c r="R133" t="s">
        <v>2629</v>
      </c>
    </row>
    <row r="134" spans="1:18" hidden="1">
      <c r="A134" s="29">
        <f>IF(C134="","",SUBTOTAL(103,$C$9:C134))</f>
        <v>1</v>
      </c>
      <c r="B134" s="37" t="s">
        <v>150</v>
      </c>
      <c r="C134" s="62" t="s">
        <v>1194</v>
      </c>
      <c r="D134" s="37"/>
      <c r="E134" s="31" t="s">
        <v>736</v>
      </c>
      <c r="F134" s="30"/>
      <c r="G134" s="30" t="s">
        <v>1180</v>
      </c>
      <c r="H134" s="30" t="s">
        <v>2671</v>
      </c>
      <c r="I134" s="125">
        <v>1</v>
      </c>
      <c r="J134" s="67" t="s">
        <v>1206</v>
      </c>
      <c r="K134" s="63">
        <v>200</v>
      </c>
      <c r="L134" s="64" t="s">
        <v>2487</v>
      </c>
      <c r="M134" s="188"/>
      <c r="N134" s="35">
        <v>12</v>
      </c>
      <c r="O134" s="12"/>
      <c r="P134">
        <v>533</v>
      </c>
      <c r="R134" t="s">
        <v>2629</v>
      </c>
    </row>
    <row r="135" spans="1:18" hidden="1">
      <c r="A135" s="29">
        <f>IF(C135="","",SUBTOTAL(103,$C$9:C135))</f>
        <v>1</v>
      </c>
      <c r="B135" s="37" t="s">
        <v>150</v>
      </c>
      <c r="C135" s="62" t="s">
        <v>1196</v>
      </c>
      <c r="D135" s="37" t="s">
        <v>1197</v>
      </c>
      <c r="E135" s="31" t="s">
        <v>736</v>
      </c>
      <c r="F135" s="30"/>
      <c r="G135" s="30" t="s">
        <v>1181</v>
      </c>
      <c r="H135" s="30" t="s">
        <v>2670</v>
      </c>
      <c r="I135" s="232" t="s">
        <v>2219</v>
      </c>
      <c r="J135" s="233"/>
      <c r="K135" s="63">
        <v>54</v>
      </c>
      <c r="L135" s="64" t="s">
        <v>2486</v>
      </c>
      <c r="M135" s="188"/>
      <c r="N135" s="35"/>
      <c r="O135" s="12"/>
      <c r="P135">
        <v>534</v>
      </c>
      <c r="R135" t="s">
        <v>2628</v>
      </c>
    </row>
    <row r="136" spans="1:18" hidden="1">
      <c r="A136" s="29">
        <f>IF(C136="","",SUBTOTAL(103,$C$9:C136))</f>
        <v>1</v>
      </c>
      <c r="B136" s="37" t="s">
        <v>150</v>
      </c>
      <c r="C136" s="62" t="s">
        <v>1196</v>
      </c>
      <c r="D136" s="37" t="s">
        <v>1201</v>
      </c>
      <c r="E136" s="31" t="s">
        <v>736</v>
      </c>
      <c r="F136" s="30"/>
      <c r="G136" s="30" t="s">
        <v>1182</v>
      </c>
      <c r="H136" s="30" t="s">
        <v>2670</v>
      </c>
      <c r="I136" s="232" t="s">
        <v>2219</v>
      </c>
      <c r="J136" s="233"/>
      <c r="K136" s="63">
        <v>10</v>
      </c>
      <c r="L136" s="64" t="s">
        <v>2486</v>
      </c>
      <c r="M136" s="188"/>
      <c r="N136" s="35"/>
      <c r="O136" s="12"/>
      <c r="P136">
        <v>535</v>
      </c>
      <c r="R136" t="s">
        <v>2628</v>
      </c>
    </row>
    <row r="137" spans="1:18" hidden="1">
      <c r="A137" s="29">
        <f>IF(C137="","",SUBTOTAL(103,$C$9:C137))</f>
        <v>1</v>
      </c>
      <c r="B137" s="37" t="s">
        <v>150</v>
      </c>
      <c r="C137" s="62" t="s">
        <v>1196</v>
      </c>
      <c r="D137" s="37" t="s">
        <v>14</v>
      </c>
      <c r="E137" s="31" t="s">
        <v>736</v>
      </c>
      <c r="F137" s="30"/>
      <c r="G137" s="30" t="s">
        <v>1183</v>
      </c>
      <c r="H137" s="30" t="s">
        <v>2670</v>
      </c>
      <c r="I137" s="232" t="s">
        <v>2219</v>
      </c>
      <c r="J137" s="233"/>
      <c r="K137" s="63">
        <v>6</v>
      </c>
      <c r="L137" s="64" t="s">
        <v>2486</v>
      </c>
      <c r="M137" s="188"/>
      <c r="N137" s="35"/>
      <c r="O137" s="12"/>
      <c r="P137">
        <v>536</v>
      </c>
      <c r="R137" t="s">
        <v>2628</v>
      </c>
    </row>
    <row r="138" spans="1:18" hidden="1">
      <c r="A138" s="29">
        <f>IF(C138="","",SUBTOTAL(103,$C$9:C138))</f>
        <v>1</v>
      </c>
      <c r="B138" s="37" t="s">
        <v>150</v>
      </c>
      <c r="C138" s="62" t="s">
        <v>1196</v>
      </c>
      <c r="D138" s="37" t="s">
        <v>10</v>
      </c>
      <c r="E138" s="31" t="s">
        <v>736</v>
      </c>
      <c r="F138" s="30"/>
      <c r="G138" s="30" t="s">
        <v>2220</v>
      </c>
      <c r="H138" s="30" t="s">
        <v>2670</v>
      </c>
      <c r="I138" s="232" t="s">
        <v>2219</v>
      </c>
      <c r="J138" s="233"/>
      <c r="K138" s="63">
        <v>200</v>
      </c>
      <c r="L138" s="64" t="s">
        <v>2487</v>
      </c>
      <c r="M138" s="188"/>
      <c r="N138" s="35"/>
      <c r="O138" s="12"/>
      <c r="P138">
        <v>537</v>
      </c>
      <c r="R138" t="s">
        <v>2629</v>
      </c>
    </row>
    <row r="139" spans="1:18" hidden="1">
      <c r="A139" s="29">
        <f>IF(C139="","",SUBTOTAL(103,$C$9:C156))</f>
        <v>3</v>
      </c>
      <c r="B139" s="37" t="s">
        <v>150</v>
      </c>
      <c r="C139" s="62" t="s">
        <v>1196</v>
      </c>
      <c r="D139" s="37" t="s">
        <v>1201</v>
      </c>
      <c r="E139" s="31" t="s">
        <v>736</v>
      </c>
      <c r="F139" s="30"/>
      <c r="G139" s="30" t="s">
        <v>2428</v>
      </c>
      <c r="H139" s="30" t="s">
        <v>2670</v>
      </c>
      <c r="I139" s="232" t="s">
        <v>2219</v>
      </c>
      <c r="J139" s="233"/>
      <c r="K139" s="63">
        <v>100</v>
      </c>
      <c r="L139" s="64" t="s">
        <v>2486</v>
      </c>
      <c r="M139" s="188"/>
      <c r="N139" s="35"/>
      <c r="O139" s="12"/>
      <c r="R139" t="s">
        <v>2628</v>
      </c>
    </row>
    <row r="140" spans="1:18" hidden="1">
      <c r="A140" s="29">
        <f>IF(C140="","",SUBTOTAL(103,$C$9:C140))</f>
        <v>1</v>
      </c>
      <c r="B140" s="37" t="s">
        <v>150</v>
      </c>
      <c r="C140" s="62" t="s">
        <v>1195</v>
      </c>
      <c r="D140" s="37" t="s">
        <v>12</v>
      </c>
      <c r="E140" s="31" t="s">
        <v>736</v>
      </c>
      <c r="F140" s="30"/>
      <c r="G140" s="30" t="s">
        <v>1184</v>
      </c>
      <c r="H140" s="30" t="s">
        <v>2669</v>
      </c>
      <c r="I140" s="232" t="s">
        <v>2221</v>
      </c>
      <c r="J140" s="233"/>
      <c r="K140" s="63">
        <v>5</v>
      </c>
      <c r="L140" s="64" t="s">
        <v>2486</v>
      </c>
      <c r="M140" s="188"/>
      <c r="N140" s="35"/>
      <c r="O140" s="12"/>
      <c r="P140">
        <v>538</v>
      </c>
      <c r="R140" t="s">
        <v>2628</v>
      </c>
    </row>
    <row r="141" spans="1:18" hidden="1">
      <c r="A141" s="29">
        <f>IF(C141="","",SUBTOTAL(103,$C$9:C141))</f>
        <v>1</v>
      </c>
      <c r="B141" s="37" t="s">
        <v>150</v>
      </c>
      <c r="C141" s="62" t="s">
        <v>1195</v>
      </c>
      <c r="D141" s="37" t="s">
        <v>1202</v>
      </c>
      <c r="E141" s="31" t="s">
        <v>736</v>
      </c>
      <c r="F141" s="30"/>
      <c r="G141" s="30" t="s">
        <v>1185</v>
      </c>
      <c r="H141" s="30" t="s">
        <v>2669</v>
      </c>
      <c r="I141" s="232" t="s">
        <v>2221</v>
      </c>
      <c r="J141" s="233"/>
      <c r="K141" s="63">
        <v>88</v>
      </c>
      <c r="L141" s="64" t="s">
        <v>2486</v>
      </c>
      <c r="M141" s="188"/>
      <c r="N141" s="35"/>
      <c r="O141" s="12"/>
      <c r="P141">
        <v>539</v>
      </c>
      <c r="R141" t="s">
        <v>2628</v>
      </c>
    </row>
    <row r="142" spans="1:18" hidden="1">
      <c r="A142" s="29">
        <f>IF(C142="","",SUBTOTAL(103,$C$9:C142))</f>
        <v>1</v>
      </c>
      <c r="B142" s="37" t="s">
        <v>150</v>
      </c>
      <c r="C142" s="62" t="s">
        <v>1195</v>
      </c>
      <c r="D142" s="37" t="s">
        <v>13</v>
      </c>
      <c r="E142" s="31" t="s">
        <v>736</v>
      </c>
      <c r="F142" s="30"/>
      <c r="G142" s="30" t="s">
        <v>1186</v>
      </c>
      <c r="H142" s="30" t="s">
        <v>2669</v>
      </c>
      <c r="I142" s="232" t="s">
        <v>2221</v>
      </c>
      <c r="J142" s="233"/>
      <c r="K142" s="63">
        <v>250</v>
      </c>
      <c r="L142" s="64" t="s">
        <v>2486</v>
      </c>
      <c r="M142" s="188"/>
      <c r="N142" s="35"/>
      <c r="O142" s="12"/>
      <c r="P142">
        <v>540</v>
      </c>
      <c r="R142" t="s">
        <v>2628</v>
      </c>
    </row>
    <row r="143" spans="1:18" hidden="1">
      <c r="A143" s="29">
        <f>IF(C143="","",SUBTOTAL(103,$C$9:C143))</f>
        <v>1</v>
      </c>
      <c r="B143" s="37" t="s">
        <v>150</v>
      </c>
      <c r="C143" s="62" t="s">
        <v>1194</v>
      </c>
      <c r="D143" s="37" t="s">
        <v>15</v>
      </c>
      <c r="E143" s="31" t="s">
        <v>736</v>
      </c>
      <c r="F143" s="30" t="s">
        <v>1264</v>
      </c>
      <c r="G143" s="30" t="s">
        <v>1187</v>
      </c>
      <c r="H143" s="30" t="s">
        <v>2671</v>
      </c>
      <c r="I143" s="125">
        <v>1</v>
      </c>
      <c r="J143" s="67" t="s">
        <v>1206</v>
      </c>
      <c r="K143" s="63">
        <v>50</v>
      </c>
      <c r="L143" s="64" t="s">
        <v>2486</v>
      </c>
      <c r="M143" s="188"/>
      <c r="N143" s="35"/>
      <c r="O143" s="12"/>
      <c r="P143">
        <v>541</v>
      </c>
      <c r="R143" t="s">
        <v>2628</v>
      </c>
    </row>
    <row r="144" spans="1:18" hidden="1">
      <c r="A144" s="29">
        <f>IF(C144="","",SUBTOTAL(103,$C$9:C144))</f>
        <v>1</v>
      </c>
      <c r="B144" s="37" t="s">
        <v>150</v>
      </c>
      <c r="C144" s="62" t="s">
        <v>1194</v>
      </c>
      <c r="D144" s="37" t="s">
        <v>1198</v>
      </c>
      <c r="E144" s="31" t="s">
        <v>736</v>
      </c>
      <c r="F144" s="30" t="s">
        <v>1265</v>
      </c>
      <c r="G144" s="30" t="s">
        <v>1188</v>
      </c>
      <c r="H144" s="30" t="s">
        <v>2671</v>
      </c>
      <c r="I144" s="125">
        <v>1</v>
      </c>
      <c r="J144" s="67" t="s">
        <v>1206</v>
      </c>
      <c r="K144" s="63">
        <v>60</v>
      </c>
      <c r="L144" s="64" t="s">
        <v>2486</v>
      </c>
      <c r="M144" s="188"/>
      <c r="N144" s="35"/>
      <c r="O144" s="12"/>
      <c r="P144">
        <v>542</v>
      </c>
      <c r="R144" t="s">
        <v>2628</v>
      </c>
    </row>
    <row r="145" spans="1:18" hidden="1">
      <c r="A145" s="29">
        <f>IF(C145="","",SUBTOTAL(103,$C$9:C145))</f>
        <v>1</v>
      </c>
      <c r="B145" s="37" t="s">
        <v>150</v>
      </c>
      <c r="C145" s="62" t="s">
        <v>1194</v>
      </c>
      <c r="D145" s="37" t="s">
        <v>1197</v>
      </c>
      <c r="E145" s="31" t="s">
        <v>736</v>
      </c>
      <c r="F145" s="30" t="s">
        <v>1266</v>
      </c>
      <c r="G145" s="30" t="s">
        <v>1189</v>
      </c>
      <c r="H145" s="30" t="s">
        <v>2671</v>
      </c>
      <c r="I145" s="125">
        <v>1</v>
      </c>
      <c r="J145" s="67" t="s">
        <v>1206</v>
      </c>
      <c r="K145" s="63">
        <v>50</v>
      </c>
      <c r="L145" s="64" t="s">
        <v>2488</v>
      </c>
      <c r="M145" s="188"/>
      <c r="N145" s="35"/>
      <c r="O145" s="12"/>
      <c r="P145">
        <v>543</v>
      </c>
      <c r="R145" t="s">
        <v>2628</v>
      </c>
    </row>
    <row r="146" spans="1:18" hidden="1">
      <c r="A146" s="29">
        <f>IF(C146="","",SUBTOTAL(103,$C$9:C146))</f>
        <v>1</v>
      </c>
      <c r="B146" s="37" t="s">
        <v>150</v>
      </c>
      <c r="C146" s="62" t="s">
        <v>1194</v>
      </c>
      <c r="D146" s="37" t="s">
        <v>8</v>
      </c>
      <c r="E146" s="31" t="s">
        <v>736</v>
      </c>
      <c r="F146" s="30" t="s">
        <v>1190</v>
      </c>
      <c r="G146" s="30" t="s">
        <v>1190</v>
      </c>
      <c r="H146" s="30" t="s">
        <v>2671</v>
      </c>
      <c r="I146" s="125">
        <v>1</v>
      </c>
      <c r="J146" s="67" t="s">
        <v>1206</v>
      </c>
      <c r="K146" s="63">
        <v>50</v>
      </c>
      <c r="L146" s="64" t="s">
        <v>2488</v>
      </c>
      <c r="M146" s="188"/>
      <c r="N146" s="35"/>
      <c r="O146" s="12"/>
      <c r="P146">
        <v>544</v>
      </c>
      <c r="R146" t="s">
        <v>2628</v>
      </c>
    </row>
    <row r="147" spans="1:18" hidden="1">
      <c r="A147" s="29">
        <f>IF(C147="","",SUBTOTAL(103,$C$9:C147))</f>
        <v>1</v>
      </c>
      <c r="B147" s="37" t="s">
        <v>150</v>
      </c>
      <c r="C147" s="62" t="s">
        <v>1194</v>
      </c>
      <c r="D147" s="37" t="s">
        <v>8</v>
      </c>
      <c r="E147" s="31" t="s">
        <v>736</v>
      </c>
      <c r="F147" s="30" t="s">
        <v>1267</v>
      </c>
      <c r="G147" s="30" t="s">
        <v>1191</v>
      </c>
      <c r="H147" s="30" t="s">
        <v>2671</v>
      </c>
      <c r="I147" s="125">
        <v>1</v>
      </c>
      <c r="J147" s="67" t="s">
        <v>1206</v>
      </c>
      <c r="K147" s="63">
        <v>50</v>
      </c>
      <c r="L147" s="64" t="s">
        <v>2488</v>
      </c>
      <c r="M147" s="188"/>
      <c r="N147" s="35"/>
      <c r="O147" s="12"/>
      <c r="P147">
        <v>545</v>
      </c>
      <c r="R147" t="s">
        <v>2628</v>
      </c>
    </row>
    <row r="148" spans="1:18" hidden="1">
      <c r="A148" s="29">
        <f>IF(C148="","",SUBTOTAL(103,$C$9:C148))</f>
        <v>1</v>
      </c>
      <c r="B148" s="37" t="s">
        <v>150</v>
      </c>
      <c r="C148" s="62" t="s">
        <v>1194</v>
      </c>
      <c r="D148" s="37" t="s">
        <v>21</v>
      </c>
      <c r="E148" s="31" t="s">
        <v>736</v>
      </c>
      <c r="F148" s="30" t="s">
        <v>1268</v>
      </c>
      <c r="G148" s="30" t="s">
        <v>1192</v>
      </c>
      <c r="H148" s="30" t="s">
        <v>2671</v>
      </c>
      <c r="I148" s="125">
        <v>1</v>
      </c>
      <c r="J148" s="67" t="s">
        <v>1206</v>
      </c>
      <c r="K148" s="63">
        <v>50</v>
      </c>
      <c r="L148" s="64" t="s">
        <v>2488</v>
      </c>
      <c r="M148" s="188"/>
      <c r="N148" s="35"/>
      <c r="O148" s="12"/>
      <c r="P148">
        <v>546</v>
      </c>
      <c r="R148" t="s">
        <v>2628</v>
      </c>
    </row>
    <row r="149" spans="1:18" hidden="1">
      <c r="A149" s="29">
        <f>IF(C149="","",SUBTOTAL(103,$C$9:C149))</f>
        <v>1</v>
      </c>
      <c r="B149" s="37" t="s">
        <v>150</v>
      </c>
      <c r="C149" s="62" t="s">
        <v>1195</v>
      </c>
      <c r="D149" s="37"/>
      <c r="E149" s="31" t="s">
        <v>736</v>
      </c>
      <c r="F149" s="30"/>
      <c r="G149" s="30" t="s">
        <v>2673</v>
      </c>
      <c r="H149" s="30" t="s">
        <v>2669</v>
      </c>
      <c r="I149" s="125">
        <v>220</v>
      </c>
      <c r="J149" s="67" t="s">
        <v>742</v>
      </c>
      <c r="K149" s="63">
        <v>330</v>
      </c>
      <c r="L149" s="64"/>
      <c r="M149" s="188"/>
      <c r="N149" s="35">
        <v>12</v>
      </c>
      <c r="O149" s="12"/>
      <c r="P149">
        <v>549</v>
      </c>
      <c r="R149" t="s">
        <v>2628</v>
      </c>
    </row>
    <row r="150" spans="1:18" hidden="1">
      <c r="A150" s="29">
        <f>IF(C150="","",SUBTOTAL(103,$C$9:C150))</f>
        <v>1</v>
      </c>
      <c r="B150" s="37" t="s">
        <v>150</v>
      </c>
      <c r="C150" s="62" t="s">
        <v>1194</v>
      </c>
      <c r="D150" s="37"/>
      <c r="E150" s="31" t="s">
        <v>736</v>
      </c>
      <c r="F150" s="30"/>
      <c r="G150" s="30" t="s">
        <v>1207</v>
      </c>
      <c r="H150" s="30" t="s">
        <v>2671</v>
      </c>
      <c r="I150" s="125">
        <v>110</v>
      </c>
      <c r="J150" s="67" t="s">
        <v>742</v>
      </c>
      <c r="K150" s="63">
        <v>220</v>
      </c>
      <c r="L150" s="64"/>
      <c r="M150" s="188"/>
      <c r="N150" s="35">
        <v>8</v>
      </c>
      <c r="O150" s="12"/>
      <c r="P150">
        <v>550</v>
      </c>
      <c r="R150" t="s">
        <v>2628</v>
      </c>
    </row>
    <row r="151" spans="1:18" hidden="1">
      <c r="A151" s="29">
        <f>IF(C151="","",SUBTOTAL(103,$C$9:C151))</f>
        <v>1</v>
      </c>
      <c r="B151" s="37" t="s">
        <v>150</v>
      </c>
      <c r="C151" s="62" t="s">
        <v>1195</v>
      </c>
      <c r="D151" s="37"/>
      <c r="E151" s="31" t="s">
        <v>736</v>
      </c>
      <c r="F151" s="30"/>
      <c r="G151" s="30" t="s">
        <v>1208</v>
      </c>
      <c r="H151" s="30" t="s">
        <v>2669</v>
      </c>
      <c r="I151" s="125">
        <v>165</v>
      </c>
      <c r="J151" s="67" t="s">
        <v>742</v>
      </c>
      <c r="K151" s="63">
        <v>1650</v>
      </c>
      <c r="L151" s="64"/>
      <c r="M151" s="188"/>
      <c r="N151" s="35">
        <v>12</v>
      </c>
      <c r="O151" s="12"/>
      <c r="P151">
        <v>551</v>
      </c>
      <c r="R151" t="s">
        <v>2628</v>
      </c>
    </row>
    <row r="152" spans="1:18" hidden="1">
      <c r="A152" s="29">
        <f>IF(C152="","",SUBTOTAL(103,$C$9:C152))</f>
        <v>1</v>
      </c>
      <c r="B152" s="37" t="s">
        <v>150</v>
      </c>
      <c r="C152" s="62" t="s">
        <v>1194</v>
      </c>
      <c r="D152" s="37" t="s">
        <v>15</v>
      </c>
      <c r="E152" s="31" t="s">
        <v>736</v>
      </c>
      <c r="F152" s="30" t="s">
        <v>1849</v>
      </c>
      <c r="G152" s="30" t="s">
        <v>2222</v>
      </c>
      <c r="H152" s="30" t="s">
        <v>2671</v>
      </c>
      <c r="I152" s="125">
        <v>1</v>
      </c>
      <c r="J152" s="67" t="s">
        <v>1206</v>
      </c>
      <c r="K152" s="63">
        <v>10</v>
      </c>
      <c r="L152" s="64" t="s">
        <v>2486</v>
      </c>
      <c r="M152" s="188"/>
      <c r="N152" s="35"/>
      <c r="O152" s="12"/>
      <c r="P152">
        <v>556</v>
      </c>
      <c r="R152" t="s">
        <v>2628</v>
      </c>
    </row>
    <row r="153" spans="1:18" hidden="1">
      <c r="A153" s="29">
        <f>IF(C153="","",SUBTOTAL(103,$C$9:C153))</f>
        <v>1</v>
      </c>
      <c r="B153" s="37" t="s">
        <v>150</v>
      </c>
      <c r="C153" s="62" t="s">
        <v>1194</v>
      </c>
      <c r="D153" s="37" t="s">
        <v>8</v>
      </c>
      <c r="E153" s="31" t="s">
        <v>736</v>
      </c>
      <c r="F153" s="30" t="s">
        <v>1850</v>
      </c>
      <c r="G153" s="30" t="s">
        <v>2223</v>
      </c>
      <c r="H153" s="30" t="s">
        <v>2671</v>
      </c>
      <c r="I153" s="125">
        <v>1</v>
      </c>
      <c r="J153" s="67" t="s">
        <v>1206</v>
      </c>
      <c r="K153" s="63">
        <v>10</v>
      </c>
      <c r="L153" s="64" t="s">
        <v>2486</v>
      </c>
      <c r="M153" s="188"/>
      <c r="N153" s="35"/>
      <c r="O153" s="12"/>
      <c r="P153">
        <v>557</v>
      </c>
      <c r="R153" t="s">
        <v>2628</v>
      </c>
    </row>
    <row r="154" spans="1:18" hidden="1">
      <c r="A154" s="29">
        <f>IF(C154="","",SUBTOTAL(103,$C$9:C154))</f>
        <v>1</v>
      </c>
      <c r="B154" s="37" t="s">
        <v>150</v>
      </c>
      <c r="C154" s="62" t="s">
        <v>1194</v>
      </c>
      <c r="D154" s="37" t="s">
        <v>15</v>
      </c>
      <c r="E154" s="31" t="s">
        <v>736</v>
      </c>
      <c r="F154" s="30" t="s">
        <v>852</v>
      </c>
      <c r="G154" s="30" t="s">
        <v>2224</v>
      </c>
      <c r="H154" s="30" t="s">
        <v>2671</v>
      </c>
      <c r="I154" s="125">
        <v>1</v>
      </c>
      <c r="J154" s="67" t="s">
        <v>1206</v>
      </c>
      <c r="K154" s="63">
        <v>120</v>
      </c>
      <c r="L154" s="64" t="s">
        <v>2486</v>
      </c>
      <c r="M154" s="188"/>
      <c r="N154" s="35"/>
      <c r="O154" s="12"/>
      <c r="P154">
        <v>558</v>
      </c>
      <c r="R154" t="s">
        <v>2631</v>
      </c>
    </row>
    <row r="155" spans="1:18">
      <c r="A155" s="29">
        <f>IF(C155="","",SUBTOTAL(103,$C$9:C155))</f>
        <v>2</v>
      </c>
      <c r="B155" s="37" t="s">
        <v>150</v>
      </c>
      <c r="C155" s="62" t="s">
        <v>1194</v>
      </c>
      <c r="D155" s="37"/>
      <c r="E155" s="31" t="s">
        <v>736</v>
      </c>
      <c r="F155" s="30"/>
      <c r="G155" s="30" t="s">
        <v>2667</v>
      </c>
      <c r="H155" s="30" t="s">
        <v>2666</v>
      </c>
      <c r="I155" s="74" t="s">
        <v>2668</v>
      </c>
      <c r="J155" s="160" t="s">
        <v>1371</v>
      </c>
      <c r="K155" s="63">
        <v>21</v>
      </c>
      <c r="L155" s="64" t="s">
        <v>2486</v>
      </c>
      <c r="M155" s="188"/>
      <c r="N155" s="35">
        <v>8</v>
      </c>
      <c r="O155" s="12" t="s">
        <v>147</v>
      </c>
      <c r="P155">
        <v>548</v>
      </c>
      <c r="R155" t="s">
        <v>2628</v>
      </c>
    </row>
    <row r="156" spans="1:18">
      <c r="A156" s="29">
        <f>IF(C156="","",SUBTOTAL(103,$C$9:C156))</f>
        <v>3</v>
      </c>
      <c r="B156" s="37" t="s">
        <v>150</v>
      </c>
      <c r="C156" s="62" t="s">
        <v>1194</v>
      </c>
      <c r="D156" s="37"/>
      <c r="E156" s="31" t="s">
        <v>736</v>
      </c>
      <c r="F156" s="30"/>
      <c r="G156" s="30" t="s">
        <v>2667</v>
      </c>
      <c r="H156" s="30" t="s">
        <v>2672</v>
      </c>
      <c r="I156" s="74" t="s">
        <v>2668</v>
      </c>
      <c r="J156" s="160" t="s">
        <v>1371</v>
      </c>
      <c r="K156" s="63">
        <v>50</v>
      </c>
      <c r="L156" s="64" t="s">
        <v>2486</v>
      </c>
      <c r="M156" s="188"/>
      <c r="N156" s="35">
        <v>8</v>
      </c>
      <c r="O156" s="12" t="s">
        <v>147</v>
      </c>
      <c r="P156">
        <v>559</v>
      </c>
      <c r="R156" t="s">
        <v>2628</v>
      </c>
    </row>
    <row r="157" spans="1:18">
      <c r="A157" s="29">
        <f>IF(C157="","",SUBTOTAL(103,$C$9:C157))</f>
        <v>4</v>
      </c>
      <c r="B157" s="37" t="s">
        <v>150</v>
      </c>
      <c r="C157" s="62" t="s">
        <v>1195</v>
      </c>
      <c r="D157" s="37"/>
      <c r="E157" s="31" t="s">
        <v>736</v>
      </c>
      <c r="F157" s="30"/>
      <c r="G157" s="30" t="s">
        <v>2667</v>
      </c>
      <c r="H157" s="30" t="s">
        <v>2665</v>
      </c>
      <c r="I157" s="74" t="s">
        <v>2668</v>
      </c>
      <c r="J157" s="160" t="s">
        <v>1371</v>
      </c>
      <c r="K157" s="63">
        <v>15</v>
      </c>
      <c r="L157" s="64" t="s">
        <v>2486</v>
      </c>
      <c r="M157" s="188"/>
      <c r="N157" s="35">
        <v>8</v>
      </c>
      <c r="O157" s="12" t="s">
        <v>147</v>
      </c>
      <c r="P157">
        <v>547</v>
      </c>
      <c r="R157" t="s">
        <v>2628</v>
      </c>
    </row>
    <row r="158" spans="1:18" hidden="1">
      <c r="A158" s="29">
        <f>IF(C158="","",SUBTOTAL(103,$C$9:C158))</f>
        <v>4</v>
      </c>
      <c r="B158" s="37" t="s">
        <v>150</v>
      </c>
      <c r="C158" s="62" t="s">
        <v>1194</v>
      </c>
      <c r="D158" s="37" t="s">
        <v>2160</v>
      </c>
      <c r="E158" s="31" t="s">
        <v>2445</v>
      </c>
      <c r="F158" s="30"/>
      <c r="G158" s="30" t="s">
        <v>2664</v>
      </c>
      <c r="H158" s="30" t="s">
        <v>1667</v>
      </c>
      <c r="I158" s="74" t="s">
        <v>2668</v>
      </c>
      <c r="J158" s="160" t="s">
        <v>1371</v>
      </c>
      <c r="K158" s="63">
        <v>5</v>
      </c>
      <c r="L158" s="64" t="s">
        <v>2486</v>
      </c>
      <c r="M158" s="188"/>
      <c r="N158" s="35"/>
      <c r="O158" s="12"/>
      <c r="R158" t="s">
        <v>2628</v>
      </c>
    </row>
    <row r="159" spans="1:18">
      <c r="A159" s="29" t="str">
        <f>IF(C159="","",SUBTOTAL(103,$C$9:C159))</f>
        <v/>
      </c>
      <c r="B159" s="37"/>
      <c r="C159" s="62"/>
      <c r="D159" s="37"/>
      <c r="E159" s="31"/>
      <c r="F159" s="30"/>
      <c r="G159" s="30"/>
      <c r="H159" s="30"/>
      <c r="I159" s="74"/>
      <c r="J159" s="67"/>
      <c r="K159" s="63"/>
      <c r="L159" s="64"/>
      <c r="M159" s="188"/>
      <c r="N159" s="35"/>
      <c r="O159" s="12" t="s">
        <v>147</v>
      </c>
      <c r="R159" t="s">
        <v>2628</v>
      </c>
    </row>
  </sheetData>
  <autoFilter ref="A8:P159">
    <filterColumn colId="8" showButton="0"/>
    <filterColumn colId="14">
      <customFilters>
        <customFilter operator="notEqual" val=" "/>
      </customFilters>
    </filterColumn>
  </autoFilter>
  <mergeCells count="10">
    <mergeCell ref="I141:J141"/>
    <mergeCell ref="I142:J142"/>
    <mergeCell ref="I139:J139"/>
    <mergeCell ref="H8:J8"/>
    <mergeCell ref="C2:N2"/>
    <mergeCell ref="I135:J135"/>
    <mergeCell ref="I136:J136"/>
    <mergeCell ref="I137:J137"/>
    <mergeCell ref="I138:J138"/>
    <mergeCell ref="I140:J140"/>
  </mergeCells>
  <phoneticPr fontId="8"/>
  <dataValidations count="1">
    <dataValidation type="list" allowBlank="1" showInputMessage="1" showErrorMessage="1" sqref="O9:O159">
      <formula1>$O$6</formula1>
    </dataValidation>
  </dataValidations>
  <pageMargins left="0.70866141732283472" right="0.70866141732283472" top="0.35433070866141736" bottom="0.55118110236220474" header="0.31496062992125984" footer="0.31496062992125984"/>
  <pageSetup paperSize="9" orientation="landscape" horizontalDpi="1200" verticalDpi="1200" r:id="rId1"/>
  <headerFooter>
    <oddHeader>&amp;R【別紙４】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CFF"/>
    <pageSetUpPr fitToPage="1"/>
  </sheetPr>
  <dimension ref="A1:Q151"/>
  <sheetViews>
    <sheetView zoomScaleNormal="100" workbookViewId="0">
      <pane ySplit="8" topLeftCell="A9" activePane="bottomLeft" state="frozen"/>
      <selection activeCell="M17" sqref="M17"/>
      <selection pane="bottomLeft" activeCell="A3" sqref="A3"/>
    </sheetView>
  </sheetViews>
  <sheetFormatPr defaultRowHeight="13.5" outlineLevelRow="1" outlineLevelCol="1"/>
  <cols>
    <col min="1" max="1" width="5.25" customWidth="1"/>
    <col min="2" max="2" width="11" hidden="1" customWidth="1" outlineLevel="1"/>
    <col min="3" max="3" width="10.625" style="3" customWidth="1" collapsed="1"/>
    <col min="4" max="4" width="11" hidden="1" customWidth="1" outlineLevel="1"/>
    <col min="5" max="5" width="6.625" style="1" customWidth="1" collapsed="1"/>
    <col min="6" max="6" width="20.625" style="3" customWidth="1"/>
    <col min="7" max="7" width="29.625" style="3" customWidth="1"/>
    <col min="8" max="8" width="18.75" style="3" customWidth="1"/>
    <col min="9" max="9" width="7.5" bestFit="1" customWidth="1"/>
    <col min="10" max="10" width="4.125" style="3" bestFit="1" customWidth="1"/>
    <col min="11" max="11" width="8.125" style="3" hidden="1" customWidth="1" outlineLevel="1"/>
    <col min="12" max="12" width="24" style="3" hidden="1" customWidth="1" outlineLevel="1"/>
    <col min="13" max="13" width="20.5" style="3" customWidth="1" collapsed="1"/>
    <col min="14" max="14" width="9.375" customWidth="1"/>
    <col min="15" max="15" width="25.375" hidden="1" customWidth="1" outlineLevel="1"/>
    <col min="16" max="16" width="9" hidden="1" customWidth="1" outlineLevel="1"/>
    <col min="17" max="17" width="9" collapsed="1"/>
  </cols>
  <sheetData>
    <row r="1" spans="1:15" ht="18.75" customHeight="1"/>
    <row r="2" spans="1:15" ht="18.75" customHeight="1">
      <c r="A2" s="231" t="s">
        <v>2790</v>
      </c>
      <c r="B2" s="231"/>
      <c r="C2" s="231"/>
      <c r="D2" s="231"/>
      <c r="E2" s="231"/>
      <c r="F2" s="231"/>
      <c r="G2" s="231"/>
      <c r="H2" s="231"/>
      <c r="I2" s="231"/>
      <c r="J2" s="231"/>
      <c r="K2" s="231"/>
      <c r="L2" s="231"/>
      <c r="M2" s="231"/>
      <c r="N2" s="231"/>
    </row>
    <row r="3" spans="1:15" ht="18.75" customHeight="1"/>
    <row r="4" spans="1:15" hidden="1" outlineLevel="1"/>
    <row r="5" spans="1:15" hidden="1" outlineLevel="1"/>
    <row r="6" spans="1:15" hidden="1" outlineLevel="1">
      <c r="E6"/>
      <c r="O6" s="9" t="s">
        <v>727</v>
      </c>
    </row>
    <row r="7" spans="1:15" ht="18.75" outlineLevel="1">
      <c r="A7" s="103" t="s">
        <v>2784</v>
      </c>
      <c r="E7"/>
      <c r="O7" s="9"/>
    </row>
    <row r="8" spans="1:15" ht="27">
      <c r="A8" s="38" t="s">
        <v>1468</v>
      </c>
      <c r="B8" s="39" t="s">
        <v>149</v>
      </c>
      <c r="C8" s="26" t="s">
        <v>726</v>
      </c>
      <c r="D8" s="210" t="s">
        <v>2</v>
      </c>
      <c r="E8" s="27" t="s">
        <v>1469</v>
      </c>
      <c r="F8" s="26" t="s">
        <v>1278</v>
      </c>
      <c r="G8" s="26" t="s">
        <v>1277</v>
      </c>
      <c r="H8" s="217" t="s">
        <v>2598</v>
      </c>
      <c r="I8" s="218"/>
      <c r="J8" s="219"/>
      <c r="K8" s="117" t="s">
        <v>728</v>
      </c>
      <c r="L8" s="61" t="s">
        <v>142</v>
      </c>
      <c r="M8" s="180" t="s">
        <v>2752</v>
      </c>
      <c r="N8" s="51" t="s">
        <v>2163</v>
      </c>
      <c r="O8" s="10" t="s">
        <v>171</v>
      </c>
    </row>
    <row r="9" spans="1:15" hidden="1">
      <c r="A9" s="29">
        <f>IF(C9="","",SUBTOTAL(103,$C$9:C9))</f>
        <v>0</v>
      </c>
      <c r="B9" s="33" t="s">
        <v>150</v>
      </c>
      <c r="C9" s="30" t="s">
        <v>1279</v>
      </c>
      <c r="D9" s="37" t="s">
        <v>4</v>
      </c>
      <c r="E9" s="31" t="s">
        <v>735</v>
      </c>
      <c r="F9" s="32" t="s">
        <v>1280</v>
      </c>
      <c r="G9" s="32"/>
      <c r="H9" s="32" t="s">
        <v>1276</v>
      </c>
      <c r="I9" s="89">
        <v>15.9</v>
      </c>
      <c r="J9" s="45" t="s">
        <v>741</v>
      </c>
      <c r="K9" s="34">
        <v>1050</v>
      </c>
      <c r="L9" s="64" t="s">
        <v>1281</v>
      </c>
      <c r="M9" s="187"/>
      <c r="N9" s="35"/>
      <c r="O9" s="12"/>
    </row>
    <row r="10" spans="1:15" hidden="1">
      <c r="A10" s="29">
        <f>IF(C10="","",SUBTOTAL(103,$C$9:C10))</f>
        <v>0</v>
      </c>
      <c r="B10" s="33" t="s">
        <v>150</v>
      </c>
      <c r="C10" s="30" t="s">
        <v>1279</v>
      </c>
      <c r="D10" s="37" t="s">
        <v>4</v>
      </c>
      <c r="E10" s="31" t="s">
        <v>735</v>
      </c>
      <c r="F10" s="32" t="s">
        <v>1282</v>
      </c>
      <c r="G10" s="32"/>
      <c r="H10" s="32" t="s">
        <v>1276</v>
      </c>
      <c r="I10" s="89">
        <v>8.6999999999999993</v>
      </c>
      <c r="J10" s="45" t="s">
        <v>741</v>
      </c>
      <c r="K10" s="34">
        <v>292</v>
      </c>
      <c r="L10" s="64" t="s">
        <v>1281</v>
      </c>
      <c r="M10" s="187"/>
      <c r="N10" s="35"/>
      <c r="O10" s="12"/>
    </row>
    <row r="11" spans="1:15" hidden="1">
      <c r="A11" s="29">
        <f>IF(C11="","",SUBTOTAL(103,$C$9:C11))</f>
        <v>0</v>
      </c>
      <c r="B11" s="33" t="s">
        <v>150</v>
      </c>
      <c r="C11" s="30" t="s">
        <v>1279</v>
      </c>
      <c r="D11" s="37" t="s">
        <v>4</v>
      </c>
      <c r="E11" s="31" t="s">
        <v>735</v>
      </c>
      <c r="F11" s="32" t="s">
        <v>1283</v>
      </c>
      <c r="G11" s="32"/>
      <c r="H11" s="32" t="s">
        <v>1276</v>
      </c>
      <c r="I11" s="89">
        <v>15.8</v>
      </c>
      <c r="J11" s="45" t="s">
        <v>741</v>
      </c>
      <c r="K11" s="34">
        <v>1051</v>
      </c>
      <c r="L11" s="64" t="s">
        <v>1281</v>
      </c>
      <c r="M11" s="187"/>
      <c r="N11" s="35"/>
      <c r="O11" s="12"/>
    </row>
    <row r="12" spans="1:15" hidden="1">
      <c r="A12" s="29">
        <f>IF(C12="","",SUBTOTAL(103,$C$9:C12))</f>
        <v>0</v>
      </c>
      <c r="B12" s="33" t="s">
        <v>150</v>
      </c>
      <c r="C12" s="30" t="s">
        <v>1279</v>
      </c>
      <c r="D12" s="37" t="s">
        <v>16</v>
      </c>
      <c r="E12" s="31" t="s">
        <v>735</v>
      </c>
      <c r="F12" s="32" t="s">
        <v>1284</v>
      </c>
      <c r="G12" s="32"/>
      <c r="H12" s="32" t="s">
        <v>1276</v>
      </c>
      <c r="I12" s="89">
        <v>6</v>
      </c>
      <c r="J12" s="45" t="s">
        <v>741</v>
      </c>
      <c r="K12" s="34">
        <v>50</v>
      </c>
      <c r="L12" s="75" t="s">
        <v>1281</v>
      </c>
      <c r="M12" s="183"/>
      <c r="N12" s="35"/>
      <c r="O12" s="12"/>
    </row>
    <row r="13" spans="1:15" hidden="1">
      <c r="A13" s="29">
        <f>IF(C13="","",SUBTOTAL(103,$C$9:C13))</f>
        <v>0</v>
      </c>
      <c r="B13" s="33" t="s">
        <v>150</v>
      </c>
      <c r="C13" s="30" t="s">
        <v>1279</v>
      </c>
      <c r="D13" s="37" t="s">
        <v>16</v>
      </c>
      <c r="E13" s="31" t="s">
        <v>735</v>
      </c>
      <c r="F13" s="32" t="s">
        <v>1285</v>
      </c>
      <c r="G13" s="32"/>
      <c r="H13" s="32" t="s">
        <v>1276</v>
      </c>
      <c r="I13" s="89">
        <v>32.1</v>
      </c>
      <c r="J13" s="45" t="s">
        <v>741</v>
      </c>
      <c r="K13" s="34">
        <v>600</v>
      </c>
      <c r="L13" s="75" t="s">
        <v>1286</v>
      </c>
      <c r="M13" s="183"/>
      <c r="N13" s="35"/>
      <c r="O13" s="12"/>
    </row>
    <row r="14" spans="1:15" hidden="1">
      <c r="A14" s="29">
        <f>IF(C14="","",SUBTOTAL(103,$C$9:C14))</f>
        <v>0</v>
      </c>
      <c r="B14" s="33" t="s">
        <v>150</v>
      </c>
      <c r="C14" s="30" t="s">
        <v>1279</v>
      </c>
      <c r="D14" s="37" t="s">
        <v>16</v>
      </c>
      <c r="E14" s="31" t="s">
        <v>735</v>
      </c>
      <c r="F14" s="32" t="s">
        <v>1287</v>
      </c>
      <c r="G14" s="32"/>
      <c r="H14" s="32" t="s">
        <v>1276</v>
      </c>
      <c r="I14" s="89">
        <v>1.3</v>
      </c>
      <c r="J14" s="45" t="s">
        <v>741</v>
      </c>
      <c r="K14" s="34">
        <v>50</v>
      </c>
      <c r="L14" s="75" t="s">
        <v>1286</v>
      </c>
      <c r="M14" s="183"/>
      <c r="N14" s="35"/>
      <c r="O14" s="12"/>
    </row>
    <row r="15" spans="1:15" hidden="1">
      <c r="A15" s="29">
        <f>IF(C15="","",SUBTOTAL(103,$C$9:C15))</f>
        <v>0</v>
      </c>
      <c r="B15" s="33" t="s">
        <v>150</v>
      </c>
      <c r="C15" s="30" t="s">
        <v>1279</v>
      </c>
      <c r="D15" s="37" t="s">
        <v>16</v>
      </c>
      <c r="E15" s="31" t="s">
        <v>735</v>
      </c>
      <c r="F15" s="32" t="s">
        <v>1288</v>
      </c>
      <c r="G15" s="32"/>
      <c r="H15" s="32" t="s">
        <v>1276</v>
      </c>
      <c r="I15" s="89">
        <v>32</v>
      </c>
      <c r="J15" s="45" t="s">
        <v>741</v>
      </c>
      <c r="K15" s="34">
        <v>130</v>
      </c>
      <c r="L15" s="75" t="s">
        <v>1281</v>
      </c>
      <c r="M15" s="183"/>
      <c r="N15" s="35"/>
      <c r="O15" s="12"/>
    </row>
    <row r="16" spans="1:15" hidden="1">
      <c r="A16" s="29">
        <f>IF(C16="","",SUBTOTAL(103,$C$9:C16))</f>
        <v>0</v>
      </c>
      <c r="B16" s="33" t="s">
        <v>150</v>
      </c>
      <c r="C16" s="30" t="s">
        <v>1279</v>
      </c>
      <c r="D16" s="37" t="s">
        <v>17</v>
      </c>
      <c r="E16" s="31" t="s">
        <v>735</v>
      </c>
      <c r="F16" s="32" t="s">
        <v>1289</v>
      </c>
      <c r="G16" s="32"/>
      <c r="H16" s="32" t="s">
        <v>1276</v>
      </c>
      <c r="I16" s="89">
        <v>77.599999999999994</v>
      </c>
      <c r="J16" s="45" t="s">
        <v>741</v>
      </c>
      <c r="K16" s="34">
        <v>535</v>
      </c>
      <c r="L16" s="64" t="s">
        <v>1281</v>
      </c>
      <c r="M16" s="187"/>
      <c r="N16" s="35"/>
      <c r="O16" s="12"/>
    </row>
    <row r="17" spans="1:15" hidden="1">
      <c r="A17" s="29">
        <f>IF(C17="","",SUBTOTAL(103,$C$9:C17))</f>
        <v>0</v>
      </c>
      <c r="B17" s="33" t="s">
        <v>150</v>
      </c>
      <c r="C17" s="30" t="s">
        <v>1279</v>
      </c>
      <c r="D17" s="37" t="s">
        <v>26</v>
      </c>
      <c r="E17" s="31" t="s">
        <v>735</v>
      </c>
      <c r="F17" s="32" t="s">
        <v>1290</v>
      </c>
      <c r="G17" s="32"/>
      <c r="H17" s="32" t="s">
        <v>1276</v>
      </c>
      <c r="I17" s="89">
        <v>5</v>
      </c>
      <c r="J17" s="45" t="s">
        <v>741</v>
      </c>
      <c r="K17" s="34">
        <v>35</v>
      </c>
      <c r="L17" s="75" t="s">
        <v>1291</v>
      </c>
      <c r="M17" s="183"/>
      <c r="N17" s="35"/>
      <c r="O17" s="12"/>
    </row>
    <row r="18" spans="1:15" hidden="1">
      <c r="A18" s="29">
        <f>IF(C18="","",SUBTOTAL(103,$C$9:C18))</f>
        <v>0</v>
      </c>
      <c r="B18" s="33" t="s">
        <v>150</v>
      </c>
      <c r="C18" s="30" t="s">
        <v>1279</v>
      </c>
      <c r="D18" s="37" t="s">
        <v>966</v>
      </c>
      <c r="E18" s="31" t="s">
        <v>735</v>
      </c>
      <c r="F18" s="32" t="s">
        <v>1292</v>
      </c>
      <c r="G18" s="32"/>
      <c r="H18" s="32" t="s">
        <v>1276</v>
      </c>
      <c r="I18" s="89">
        <v>36</v>
      </c>
      <c r="J18" s="45" t="s">
        <v>741</v>
      </c>
      <c r="K18" s="34">
        <v>355</v>
      </c>
      <c r="L18" s="76" t="s">
        <v>1281</v>
      </c>
      <c r="M18" s="194"/>
      <c r="N18" s="35"/>
      <c r="O18" s="12"/>
    </row>
    <row r="19" spans="1:15" hidden="1">
      <c r="A19" s="29">
        <f>IF(C19="","",SUBTOTAL(103,$C$9:C19))</f>
        <v>0</v>
      </c>
      <c r="B19" s="33" t="s">
        <v>150</v>
      </c>
      <c r="C19" s="30" t="s">
        <v>1279</v>
      </c>
      <c r="D19" s="37" t="s">
        <v>966</v>
      </c>
      <c r="E19" s="31" t="s">
        <v>735</v>
      </c>
      <c r="F19" s="32" t="s">
        <v>1293</v>
      </c>
      <c r="G19" s="32"/>
      <c r="H19" s="32" t="s">
        <v>1276</v>
      </c>
      <c r="I19" s="89">
        <v>1</v>
      </c>
      <c r="J19" s="45" t="s">
        <v>741</v>
      </c>
      <c r="K19" s="34">
        <v>149</v>
      </c>
      <c r="L19" s="76" t="s">
        <v>1294</v>
      </c>
      <c r="M19" s="194"/>
      <c r="N19" s="35"/>
      <c r="O19" s="12"/>
    </row>
    <row r="20" spans="1:15" hidden="1">
      <c r="A20" s="29">
        <f>IF(C20="","",SUBTOTAL(103,$C$9:C20))</f>
        <v>0</v>
      </c>
      <c r="B20" s="33" t="s">
        <v>150</v>
      </c>
      <c r="C20" s="30" t="s">
        <v>1279</v>
      </c>
      <c r="D20" s="37" t="s">
        <v>966</v>
      </c>
      <c r="E20" s="31" t="s">
        <v>735</v>
      </c>
      <c r="F20" s="32" t="s">
        <v>1295</v>
      </c>
      <c r="G20" s="32"/>
      <c r="H20" s="32" t="s">
        <v>1276</v>
      </c>
      <c r="I20" s="89">
        <v>9</v>
      </c>
      <c r="J20" s="45" t="s">
        <v>741</v>
      </c>
      <c r="K20" s="34">
        <v>940</v>
      </c>
      <c r="L20" s="76" t="s">
        <v>1281</v>
      </c>
      <c r="M20" s="194"/>
      <c r="N20" s="35"/>
      <c r="O20" s="12"/>
    </row>
    <row r="21" spans="1:15" hidden="1">
      <c r="A21" s="29">
        <f>IF(C21="","",SUBTOTAL(103,$C$9:C21))</f>
        <v>0</v>
      </c>
      <c r="B21" s="33" t="s">
        <v>150</v>
      </c>
      <c r="C21" s="30" t="s">
        <v>1279</v>
      </c>
      <c r="D21" s="37" t="s">
        <v>4</v>
      </c>
      <c r="E21" s="31" t="s">
        <v>735</v>
      </c>
      <c r="F21" s="32" t="s">
        <v>1296</v>
      </c>
      <c r="G21" s="32" t="s">
        <v>1297</v>
      </c>
      <c r="H21" s="32" t="s">
        <v>1298</v>
      </c>
      <c r="I21" s="89">
        <v>5</v>
      </c>
      <c r="J21" s="45" t="s">
        <v>743</v>
      </c>
      <c r="K21" s="34">
        <v>662</v>
      </c>
      <c r="L21" s="64" t="s">
        <v>1281</v>
      </c>
      <c r="M21" s="187"/>
      <c r="N21" s="35"/>
      <c r="O21" s="12"/>
    </row>
    <row r="22" spans="1:15" hidden="1">
      <c r="A22" s="29">
        <f>IF(C22="","",SUBTOTAL(103,$C$9:C22))</f>
        <v>0</v>
      </c>
      <c r="B22" s="33" t="s">
        <v>150</v>
      </c>
      <c r="C22" s="30" t="s">
        <v>1279</v>
      </c>
      <c r="D22" s="37" t="s">
        <v>16</v>
      </c>
      <c r="E22" s="31" t="s">
        <v>735</v>
      </c>
      <c r="F22" s="32" t="s">
        <v>1299</v>
      </c>
      <c r="G22" s="32" t="s">
        <v>1300</v>
      </c>
      <c r="H22" s="32" t="s">
        <v>1298</v>
      </c>
      <c r="I22" s="89">
        <v>1</v>
      </c>
      <c r="J22" s="45" t="s">
        <v>743</v>
      </c>
      <c r="K22" s="34">
        <v>40</v>
      </c>
      <c r="L22" s="75" t="s">
        <v>1281</v>
      </c>
      <c r="M22" s="183"/>
      <c r="N22" s="35"/>
      <c r="O22" s="12"/>
    </row>
    <row r="23" spans="1:15" hidden="1">
      <c r="A23" s="29">
        <f>IF(C23="","",SUBTOTAL(103,$C$9:C23))</f>
        <v>0</v>
      </c>
      <c r="B23" s="33" t="s">
        <v>150</v>
      </c>
      <c r="C23" s="30" t="s">
        <v>1279</v>
      </c>
      <c r="D23" s="37" t="s">
        <v>17</v>
      </c>
      <c r="E23" s="31" t="s">
        <v>735</v>
      </c>
      <c r="F23" s="32" t="s">
        <v>1301</v>
      </c>
      <c r="G23" s="32" t="s">
        <v>1297</v>
      </c>
      <c r="H23" s="32" t="s">
        <v>1298</v>
      </c>
      <c r="I23" s="89">
        <v>2</v>
      </c>
      <c r="J23" s="45" t="s">
        <v>743</v>
      </c>
      <c r="K23" s="34">
        <v>245</v>
      </c>
      <c r="L23" s="64" t="s">
        <v>1281</v>
      </c>
      <c r="M23" s="187"/>
      <c r="N23" s="35"/>
      <c r="O23" s="12"/>
    </row>
    <row r="24" spans="1:15" hidden="1">
      <c r="A24" s="29">
        <f>IF(C24="","",SUBTOTAL(103,$C$9:C24))</f>
        <v>0</v>
      </c>
      <c r="B24" s="33" t="s">
        <v>150</v>
      </c>
      <c r="C24" s="30" t="s">
        <v>1279</v>
      </c>
      <c r="D24" s="37" t="s">
        <v>26</v>
      </c>
      <c r="E24" s="31" t="s">
        <v>735</v>
      </c>
      <c r="F24" s="32" t="s">
        <v>1302</v>
      </c>
      <c r="G24" s="32" t="s">
        <v>1300</v>
      </c>
      <c r="H24" s="32" t="s">
        <v>1298</v>
      </c>
      <c r="I24" s="89">
        <v>1</v>
      </c>
      <c r="J24" s="45" t="s">
        <v>743</v>
      </c>
      <c r="K24" s="34">
        <v>80</v>
      </c>
      <c r="L24" s="75" t="s">
        <v>1281</v>
      </c>
      <c r="M24" s="183"/>
      <c r="N24" s="35"/>
      <c r="O24" s="12"/>
    </row>
    <row r="25" spans="1:15" hidden="1">
      <c r="A25" s="29">
        <f>IF(C25="","",SUBTOTAL(103,$C$9:C25))</f>
        <v>0</v>
      </c>
      <c r="B25" s="33" t="s">
        <v>150</v>
      </c>
      <c r="C25" s="30" t="s">
        <v>1279</v>
      </c>
      <c r="D25" s="37" t="s">
        <v>176</v>
      </c>
      <c r="E25" s="31" t="s">
        <v>735</v>
      </c>
      <c r="F25" s="32" t="s">
        <v>1303</v>
      </c>
      <c r="G25" s="32" t="s">
        <v>1297</v>
      </c>
      <c r="H25" s="32" t="s">
        <v>1298</v>
      </c>
      <c r="I25" s="89">
        <v>2</v>
      </c>
      <c r="J25" s="45" t="s">
        <v>743</v>
      </c>
      <c r="K25" s="34">
        <v>60</v>
      </c>
      <c r="L25" s="77" t="s">
        <v>1286</v>
      </c>
      <c r="M25" s="186"/>
      <c r="N25" s="35"/>
      <c r="O25" s="12"/>
    </row>
    <row r="26" spans="1:15" hidden="1">
      <c r="A26" s="29">
        <f>IF(C26="","",SUBTOTAL(103,$C$9:C26))</f>
        <v>0</v>
      </c>
      <c r="B26" s="33" t="s">
        <v>150</v>
      </c>
      <c r="C26" s="30" t="s">
        <v>1279</v>
      </c>
      <c r="D26" s="37" t="s">
        <v>176</v>
      </c>
      <c r="E26" s="31" t="s">
        <v>735</v>
      </c>
      <c r="F26" s="32" t="s">
        <v>1304</v>
      </c>
      <c r="G26" s="32" t="s">
        <v>1305</v>
      </c>
      <c r="H26" s="32" t="s">
        <v>1298</v>
      </c>
      <c r="I26" s="89">
        <v>1</v>
      </c>
      <c r="J26" s="45" t="s">
        <v>743</v>
      </c>
      <c r="K26" s="34">
        <v>30</v>
      </c>
      <c r="L26" s="77" t="s">
        <v>1291</v>
      </c>
      <c r="M26" s="186"/>
      <c r="N26" s="35"/>
      <c r="O26" s="12"/>
    </row>
    <row r="27" spans="1:15" hidden="1">
      <c r="A27" s="29">
        <f>IF(C27="","",SUBTOTAL(103,$C$9:C27))</f>
        <v>0</v>
      </c>
      <c r="B27" s="33" t="s">
        <v>150</v>
      </c>
      <c r="C27" s="30" t="s">
        <v>1279</v>
      </c>
      <c r="D27" s="37" t="s">
        <v>176</v>
      </c>
      <c r="E27" s="31" t="s">
        <v>735</v>
      </c>
      <c r="F27" s="32" t="s">
        <v>1306</v>
      </c>
      <c r="G27" s="32" t="s">
        <v>1305</v>
      </c>
      <c r="H27" s="32" t="s">
        <v>1298</v>
      </c>
      <c r="I27" s="89">
        <v>1</v>
      </c>
      <c r="J27" s="45" t="s">
        <v>743</v>
      </c>
      <c r="K27" s="34">
        <v>25</v>
      </c>
      <c r="L27" s="77" t="s">
        <v>1307</v>
      </c>
      <c r="M27" s="186"/>
      <c r="N27" s="35"/>
      <c r="O27" s="12"/>
    </row>
    <row r="28" spans="1:15" hidden="1">
      <c r="A28" s="29">
        <f>IF(C28="","",SUBTOTAL(103,$C$9:C28))</f>
        <v>0</v>
      </c>
      <c r="B28" s="33" t="s">
        <v>150</v>
      </c>
      <c r="C28" s="30" t="s">
        <v>1279</v>
      </c>
      <c r="D28" s="37" t="s">
        <v>154</v>
      </c>
      <c r="E28" s="31" t="s">
        <v>735</v>
      </c>
      <c r="F28" s="32" t="s">
        <v>1308</v>
      </c>
      <c r="G28" s="32" t="s">
        <v>1300</v>
      </c>
      <c r="H28" s="32" t="s">
        <v>1298</v>
      </c>
      <c r="I28" s="89">
        <v>1</v>
      </c>
      <c r="J28" s="45" t="s">
        <v>743</v>
      </c>
      <c r="K28" s="34">
        <v>144</v>
      </c>
      <c r="L28" s="64" t="s">
        <v>1281</v>
      </c>
      <c r="M28" s="187"/>
      <c r="N28" s="35"/>
      <c r="O28" s="12"/>
    </row>
    <row r="29" spans="1:15" hidden="1">
      <c r="A29" s="29">
        <f>IF(C29="","",SUBTOTAL(103,$C$9:C29))</f>
        <v>0</v>
      </c>
      <c r="B29" s="33" t="s">
        <v>150</v>
      </c>
      <c r="C29" s="30" t="s">
        <v>1279</v>
      </c>
      <c r="D29" s="37" t="s">
        <v>4</v>
      </c>
      <c r="E29" s="31" t="s">
        <v>735</v>
      </c>
      <c r="F29" s="32" t="s">
        <v>1296</v>
      </c>
      <c r="G29" s="32"/>
      <c r="H29" s="32" t="s">
        <v>1309</v>
      </c>
      <c r="I29" s="89">
        <v>8.6</v>
      </c>
      <c r="J29" s="45" t="s">
        <v>738</v>
      </c>
      <c r="K29" s="34">
        <v>831</v>
      </c>
      <c r="L29" s="64" t="s">
        <v>1281</v>
      </c>
      <c r="M29" s="187"/>
      <c r="N29" s="35"/>
      <c r="O29" s="12"/>
    </row>
    <row r="30" spans="1:15" hidden="1">
      <c r="A30" s="29">
        <f>IF(C30="","",SUBTOTAL(103,$C$9:C30))</f>
        <v>0</v>
      </c>
      <c r="B30" s="33" t="s">
        <v>150</v>
      </c>
      <c r="C30" s="30" t="s">
        <v>1279</v>
      </c>
      <c r="D30" s="37" t="s">
        <v>16</v>
      </c>
      <c r="E30" s="31" t="s">
        <v>735</v>
      </c>
      <c r="F30" s="32" t="s">
        <v>1310</v>
      </c>
      <c r="G30" s="32"/>
      <c r="H30" s="32" t="s">
        <v>1309</v>
      </c>
      <c r="I30" s="89">
        <v>4.2</v>
      </c>
      <c r="J30" s="45" t="s">
        <v>738</v>
      </c>
      <c r="K30" s="34">
        <v>449</v>
      </c>
      <c r="L30" s="75" t="s">
        <v>1281</v>
      </c>
      <c r="M30" s="183"/>
      <c r="N30" s="35"/>
      <c r="O30" s="12"/>
    </row>
    <row r="31" spans="1:15" hidden="1">
      <c r="A31" s="29">
        <f>IF(C31="","",SUBTOTAL(103,$C$9:C31))</f>
        <v>0</v>
      </c>
      <c r="B31" s="33" t="s">
        <v>150</v>
      </c>
      <c r="C31" s="30" t="s">
        <v>1279</v>
      </c>
      <c r="D31" s="37" t="s">
        <v>17</v>
      </c>
      <c r="E31" s="31" t="s">
        <v>735</v>
      </c>
      <c r="F31" s="32" t="s">
        <v>1301</v>
      </c>
      <c r="G31" s="32"/>
      <c r="H31" s="32" t="s">
        <v>1309</v>
      </c>
      <c r="I31" s="89">
        <v>0.9</v>
      </c>
      <c r="J31" s="45" t="s">
        <v>738</v>
      </c>
      <c r="K31" s="34">
        <v>238</v>
      </c>
      <c r="L31" s="64" t="s">
        <v>1281</v>
      </c>
      <c r="M31" s="187"/>
      <c r="N31" s="35"/>
      <c r="O31" s="12"/>
    </row>
    <row r="32" spans="1:15" hidden="1">
      <c r="A32" s="29">
        <f>IF(C32="","",SUBTOTAL(103,$C$9:C32))</f>
        <v>0</v>
      </c>
      <c r="B32" s="33" t="s">
        <v>150</v>
      </c>
      <c r="C32" s="30" t="s">
        <v>1279</v>
      </c>
      <c r="D32" s="37" t="s">
        <v>26</v>
      </c>
      <c r="E32" s="31" t="s">
        <v>735</v>
      </c>
      <c r="F32" s="32" t="s">
        <v>1302</v>
      </c>
      <c r="G32" s="32"/>
      <c r="H32" s="32" t="s">
        <v>1309</v>
      </c>
      <c r="I32" s="89">
        <v>3.2</v>
      </c>
      <c r="J32" s="45" t="s">
        <v>738</v>
      </c>
      <c r="K32" s="34">
        <v>400</v>
      </c>
      <c r="L32" s="75" t="s">
        <v>1281</v>
      </c>
      <c r="M32" s="183"/>
      <c r="N32" s="35"/>
      <c r="O32" s="12"/>
    </row>
    <row r="33" spans="1:16" hidden="1">
      <c r="A33" s="29">
        <f>IF(C33="","",SUBTOTAL(103,$C$9:C33))</f>
        <v>0</v>
      </c>
      <c r="B33" s="33" t="s">
        <v>150</v>
      </c>
      <c r="C33" s="30" t="s">
        <v>1279</v>
      </c>
      <c r="D33" s="37" t="s">
        <v>4</v>
      </c>
      <c r="E33" s="31" t="s">
        <v>735</v>
      </c>
      <c r="F33" s="32" t="s">
        <v>1296</v>
      </c>
      <c r="G33" s="32" t="s">
        <v>1297</v>
      </c>
      <c r="H33" s="32" t="s">
        <v>1311</v>
      </c>
      <c r="I33" s="89">
        <v>6</v>
      </c>
      <c r="J33" s="45" t="s">
        <v>743</v>
      </c>
      <c r="K33" s="34">
        <v>3260</v>
      </c>
      <c r="L33" s="64" t="s">
        <v>1281</v>
      </c>
      <c r="M33" s="187"/>
      <c r="N33" s="35"/>
      <c r="O33" s="12"/>
    </row>
    <row r="34" spans="1:16" hidden="1">
      <c r="A34" s="29">
        <f>IF(C34="","",SUBTOTAL(103,$C$9:C34))</f>
        <v>0</v>
      </c>
      <c r="B34" s="33" t="s">
        <v>150</v>
      </c>
      <c r="C34" s="30" t="s">
        <v>1279</v>
      </c>
      <c r="D34" s="37" t="s">
        <v>16</v>
      </c>
      <c r="E34" s="31" t="s">
        <v>735</v>
      </c>
      <c r="F34" s="32" t="s">
        <v>1310</v>
      </c>
      <c r="G34" s="32" t="s">
        <v>1297</v>
      </c>
      <c r="H34" s="32" t="s">
        <v>1311</v>
      </c>
      <c r="I34" s="89">
        <v>2</v>
      </c>
      <c r="J34" s="45" t="s">
        <v>743</v>
      </c>
      <c r="K34" s="34">
        <v>200</v>
      </c>
      <c r="L34" s="64" t="s">
        <v>1281</v>
      </c>
      <c r="M34" s="187"/>
      <c r="N34" s="35"/>
      <c r="O34" s="12"/>
    </row>
    <row r="35" spans="1:16" hidden="1">
      <c r="A35" s="29">
        <f>IF(C35="","",SUBTOTAL(103,$C$9:C35))</f>
        <v>0</v>
      </c>
      <c r="B35" s="33" t="s">
        <v>150</v>
      </c>
      <c r="C35" s="30" t="s">
        <v>1279</v>
      </c>
      <c r="D35" s="37" t="s">
        <v>16</v>
      </c>
      <c r="E35" s="31" t="s">
        <v>735</v>
      </c>
      <c r="F35" s="32" t="s">
        <v>1312</v>
      </c>
      <c r="G35" s="32" t="s">
        <v>1300</v>
      </c>
      <c r="H35" s="32" t="s">
        <v>1311</v>
      </c>
      <c r="I35" s="89">
        <v>1</v>
      </c>
      <c r="J35" s="45" t="s">
        <v>743</v>
      </c>
      <c r="K35" s="34">
        <v>50</v>
      </c>
      <c r="L35" s="64" t="s">
        <v>1281</v>
      </c>
      <c r="M35" s="187"/>
      <c r="N35" s="35"/>
      <c r="O35" s="12"/>
    </row>
    <row r="36" spans="1:16" hidden="1">
      <c r="A36" s="29">
        <f>IF(C36="","",SUBTOTAL(103,$C$9:C36))</f>
        <v>0</v>
      </c>
      <c r="B36" s="33" t="s">
        <v>150</v>
      </c>
      <c r="C36" s="30" t="s">
        <v>1279</v>
      </c>
      <c r="D36" s="37" t="s">
        <v>16</v>
      </c>
      <c r="E36" s="31" t="s">
        <v>735</v>
      </c>
      <c r="F36" s="32" t="s">
        <v>1299</v>
      </c>
      <c r="G36" s="32" t="s">
        <v>1300</v>
      </c>
      <c r="H36" s="32" t="s">
        <v>1311</v>
      </c>
      <c r="I36" s="89">
        <v>1</v>
      </c>
      <c r="J36" s="45" t="s">
        <v>743</v>
      </c>
      <c r="K36" s="34">
        <v>100</v>
      </c>
      <c r="L36" s="64" t="s">
        <v>1281</v>
      </c>
      <c r="M36" s="187"/>
      <c r="N36" s="35"/>
      <c r="O36" s="12"/>
    </row>
    <row r="37" spans="1:16" hidden="1">
      <c r="A37" s="29">
        <f>IF(C37="","",SUBTOTAL(103,$C$9:C37))</f>
        <v>0</v>
      </c>
      <c r="B37" s="33" t="s">
        <v>150</v>
      </c>
      <c r="C37" s="30" t="s">
        <v>1279</v>
      </c>
      <c r="D37" s="37" t="s">
        <v>16</v>
      </c>
      <c r="E37" s="31" t="s">
        <v>735</v>
      </c>
      <c r="F37" s="32" t="s">
        <v>1313</v>
      </c>
      <c r="G37" s="32" t="s">
        <v>1300</v>
      </c>
      <c r="H37" s="32" t="s">
        <v>1311</v>
      </c>
      <c r="I37" s="89">
        <v>1</v>
      </c>
      <c r="J37" s="45" t="s">
        <v>743</v>
      </c>
      <c r="K37" s="34">
        <v>700</v>
      </c>
      <c r="L37" s="64" t="s">
        <v>1281</v>
      </c>
      <c r="M37" s="187"/>
      <c r="N37" s="35"/>
      <c r="O37" s="12"/>
    </row>
    <row r="38" spans="1:16" hidden="1">
      <c r="A38" s="29">
        <f>IF(C38="","",SUBTOTAL(103,$C$9:C38))</f>
        <v>0</v>
      </c>
      <c r="B38" s="33" t="s">
        <v>150</v>
      </c>
      <c r="C38" s="30" t="s">
        <v>1279</v>
      </c>
      <c r="D38" s="37" t="s">
        <v>16</v>
      </c>
      <c r="E38" s="31" t="s">
        <v>735</v>
      </c>
      <c r="F38" s="32" t="s">
        <v>1314</v>
      </c>
      <c r="G38" s="32" t="s">
        <v>1305</v>
      </c>
      <c r="H38" s="32" t="s">
        <v>1311</v>
      </c>
      <c r="I38" s="89">
        <v>1</v>
      </c>
      <c r="J38" s="45" t="s">
        <v>743</v>
      </c>
      <c r="K38" s="34">
        <v>50</v>
      </c>
      <c r="L38" s="64" t="s">
        <v>1281</v>
      </c>
      <c r="M38" s="187"/>
      <c r="N38" s="35"/>
      <c r="O38" s="12"/>
    </row>
    <row r="39" spans="1:16" hidden="1">
      <c r="A39" s="29">
        <f>IF(C39="","",SUBTOTAL(103,$C$9:C39))</f>
        <v>0</v>
      </c>
      <c r="B39" s="33" t="s">
        <v>150</v>
      </c>
      <c r="C39" s="30" t="s">
        <v>1279</v>
      </c>
      <c r="D39" s="37" t="s">
        <v>17</v>
      </c>
      <c r="E39" s="31" t="s">
        <v>735</v>
      </c>
      <c r="F39" s="32" t="s">
        <v>1301</v>
      </c>
      <c r="G39" s="32" t="s">
        <v>1297</v>
      </c>
      <c r="H39" s="32" t="s">
        <v>1311</v>
      </c>
      <c r="I39" s="89">
        <v>2</v>
      </c>
      <c r="J39" s="45" t="s">
        <v>743</v>
      </c>
      <c r="K39" s="34">
        <v>473</v>
      </c>
      <c r="L39" s="64" t="s">
        <v>1281</v>
      </c>
      <c r="M39" s="187"/>
      <c r="N39" s="35"/>
      <c r="O39" s="12"/>
    </row>
    <row r="40" spans="1:16" hidden="1">
      <c r="A40" s="29">
        <f>IF(C40="","",SUBTOTAL(103,$C$9:C40))</f>
        <v>0</v>
      </c>
      <c r="B40" s="33" t="s">
        <v>150</v>
      </c>
      <c r="C40" s="30" t="s">
        <v>1279</v>
      </c>
      <c r="D40" s="37" t="s">
        <v>26</v>
      </c>
      <c r="E40" s="31" t="s">
        <v>735</v>
      </c>
      <c r="F40" s="32" t="s">
        <v>1302</v>
      </c>
      <c r="G40" s="32" t="s">
        <v>1297</v>
      </c>
      <c r="H40" s="32" t="s">
        <v>1311</v>
      </c>
      <c r="I40" s="89">
        <v>2</v>
      </c>
      <c r="J40" s="45" t="s">
        <v>743</v>
      </c>
      <c r="K40" s="34">
        <v>892</v>
      </c>
      <c r="L40" s="64" t="s">
        <v>1281</v>
      </c>
      <c r="M40" s="187"/>
      <c r="N40" s="35"/>
      <c r="O40" s="12"/>
    </row>
    <row r="41" spans="1:16" hidden="1">
      <c r="A41" s="29">
        <f>IF(C41="","",SUBTOTAL(103,$C$9:C41))</f>
        <v>0</v>
      </c>
      <c r="B41" s="33" t="s">
        <v>150</v>
      </c>
      <c r="C41" s="30" t="s">
        <v>1279</v>
      </c>
      <c r="D41" s="37" t="s">
        <v>26</v>
      </c>
      <c r="E41" s="31" t="s">
        <v>735</v>
      </c>
      <c r="F41" s="32" t="s">
        <v>1315</v>
      </c>
      <c r="G41" s="32" t="s">
        <v>1305</v>
      </c>
      <c r="H41" s="32" t="s">
        <v>1311</v>
      </c>
      <c r="I41" s="89">
        <v>1</v>
      </c>
      <c r="J41" s="45" t="s">
        <v>743</v>
      </c>
      <c r="K41" s="34">
        <v>200</v>
      </c>
      <c r="L41" s="64" t="s">
        <v>1281</v>
      </c>
      <c r="M41" s="187"/>
      <c r="N41" s="35"/>
      <c r="O41" s="12"/>
    </row>
    <row r="42" spans="1:16" hidden="1">
      <c r="A42" s="29">
        <f>IF(C42="","",SUBTOTAL(103,$C$9:C42))</f>
        <v>0</v>
      </c>
      <c r="B42" s="33" t="s">
        <v>150</v>
      </c>
      <c r="C42" s="30" t="s">
        <v>1279</v>
      </c>
      <c r="D42" s="37" t="s">
        <v>1316</v>
      </c>
      <c r="E42" s="31" t="s">
        <v>2445</v>
      </c>
      <c r="F42" s="32" t="s">
        <v>1317</v>
      </c>
      <c r="G42" s="32" t="s">
        <v>1300</v>
      </c>
      <c r="H42" s="32" t="s">
        <v>1311</v>
      </c>
      <c r="I42" s="89">
        <v>1</v>
      </c>
      <c r="J42" s="45" t="s">
        <v>743</v>
      </c>
      <c r="K42" s="34">
        <v>20</v>
      </c>
      <c r="L42" s="64" t="s">
        <v>1318</v>
      </c>
      <c r="M42" s="187"/>
      <c r="N42" s="35"/>
      <c r="O42" s="12"/>
    </row>
    <row r="43" spans="1:16" hidden="1">
      <c r="A43" s="29">
        <f>IF(C43="","",SUBTOTAL(103,$C$9:C43))</f>
        <v>0</v>
      </c>
      <c r="B43" s="33" t="s">
        <v>150</v>
      </c>
      <c r="C43" s="30" t="s">
        <v>1279</v>
      </c>
      <c r="D43" s="37" t="s">
        <v>1319</v>
      </c>
      <c r="E43" s="31" t="s">
        <v>735</v>
      </c>
      <c r="F43" s="32" t="s">
        <v>1303</v>
      </c>
      <c r="G43" s="32" t="s">
        <v>1297</v>
      </c>
      <c r="H43" s="32" t="s">
        <v>1311</v>
      </c>
      <c r="I43" s="89">
        <v>2</v>
      </c>
      <c r="J43" s="45" t="s">
        <v>743</v>
      </c>
      <c r="K43" s="78">
        <v>346</v>
      </c>
      <c r="L43" s="77" t="s">
        <v>1281</v>
      </c>
      <c r="M43" s="186"/>
      <c r="N43" s="35"/>
      <c r="O43" s="12"/>
    </row>
    <row r="44" spans="1:16" hidden="1">
      <c r="A44" s="29">
        <f>IF(C44="","",SUBTOTAL(103,$C$9:C44))</f>
        <v>0</v>
      </c>
      <c r="B44" s="33" t="s">
        <v>150</v>
      </c>
      <c r="C44" s="30" t="s">
        <v>1279</v>
      </c>
      <c r="D44" s="37" t="s">
        <v>1319</v>
      </c>
      <c r="E44" s="31" t="s">
        <v>735</v>
      </c>
      <c r="F44" s="32" t="s">
        <v>1304</v>
      </c>
      <c r="G44" s="32" t="s">
        <v>1305</v>
      </c>
      <c r="H44" s="32" t="s">
        <v>1311</v>
      </c>
      <c r="I44" s="89">
        <v>1</v>
      </c>
      <c r="J44" s="45" t="s">
        <v>743</v>
      </c>
      <c r="K44" s="78">
        <v>703.5</v>
      </c>
      <c r="L44" s="77" t="s">
        <v>1281</v>
      </c>
      <c r="M44" s="186"/>
      <c r="N44" s="35"/>
      <c r="O44" s="12"/>
    </row>
    <row r="45" spans="1:16" hidden="1">
      <c r="A45" s="29">
        <f>IF(C45="","",SUBTOTAL(103,$C$9:C45))</f>
        <v>0</v>
      </c>
      <c r="B45" s="33" t="s">
        <v>150</v>
      </c>
      <c r="C45" s="30" t="s">
        <v>1279</v>
      </c>
      <c r="D45" s="37" t="s">
        <v>1319</v>
      </c>
      <c r="E45" s="31" t="s">
        <v>735</v>
      </c>
      <c r="F45" s="32" t="s">
        <v>1292</v>
      </c>
      <c r="G45" s="32" t="s">
        <v>1305</v>
      </c>
      <c r="H45" s="32" t="s">
        <v>1311</v>
      </c>
      <c r="I45" s="89">
        <v>1</v>
      </c>
      <c r="J45" s="45" t="s">
        <v>743</v>
      </c>
      <c r="K45" s="78">
        <v>570.20000000000005</v>
      </c>
      <c r="L45" s="77" t="s">
        <v>1281</v>
      </c>
      <c r="M45" s="186"/>
      <c r="N45" s="35"/>
      <c r="O45" s="12"/>
    </row>
    <row r="46" spans="1:16" hidden="1">
      <c r="A46" s="29">
        <f>IF(C46="","",SUBTOTAL(103,$C$9:C46))</f>
        <v>0</v>
      </c>
      <c r="B46" s="33" t="s">
        <v>150</v>
      </c>
      <c r="C46" s="30" t="s">
        <v>1279</v>
      </c>
      <c r="D46" s="37" t="s">
        <v>1320</v>
      </c>
      <c r="E46" s="31" t="s">
        <v>735</v>
      </c>
      <c r="F46" s="32" t="s">
        <v>2443</v>
      </c>
      <c r="G46" s="32" t="s">
        <v>1300</v>
      </c>
      <c r="H46" s="32" t="s">
        <v>1311</v>
      </c>
      <c r="I46" s="89">
        <v>1</v>
      </c>
      <c r="J46" s="45" t="s">
        <v>743</v>
      </c>
      <c r="K46" s="34">
        <v>10</v>
      </c>
      <c r="L46" s="64" t="s">
        <v>1318</v>
      </c>
      <c r="M46" s="187"/>
      <c r="N46" s="35"/>
      <c r="O46" s="12"/>
      <c r="P46" t="s">
        <v>2444</v>
      </c>
    </row>
    <row r="47" spans="1:16" hidden="1">
      <c r="A47" s="29">
        <f>IF(C47="","",SUBTOTAL(103,$C$9:C47))</f>
        <v>0</v>
      </c>
      <c r="B47" s="33" t="s">
        <v>150</v>
      </c>
      <c r="C47" s="30" t="s">
        <v>1279</v>
      </c>
      <c r="D47" s="37" t="s">
        <v>1320</v>
      </c>
      <c r="E47" s="31" t="s">
        <v>735</v>
      </c>
      <c r="F47" s="32" t="s">
        <v>1323</v>
      </c>
      <c r="G47" s="32" t="s">
        <v>1300</v>
      </c>
      <c r="H47" s="32" t="s">
        <v>1311</v>
      </c>
      <c r="I47" s="89">
        <v>1</v>
      </c>
      <c r="J47" s="45" t="s">
        <v>743</v>
      </c>
      <c r="K47" s="34">
        <v>46</v>
      </c>
      <c r="L47" s="64" t="s">
        <v>1318</v>
      </c>
      <c r="M47" s="187"/>
      <c r="N47" s="35"/>
      <c r="O47" s="12"/>
      <c r="P47" t="s">
        <v>2444</v>
      </c>
    </row>
    <row r="48" spans="1:16" hidden="1">
      <c r="A48" s="29">
        <f>IF(C48="","",SUBTOTAL(103,$C$9:C48))</f>
        <v>0</v>
      </c>
      <c r="B48" s="33" t="s">
        <v>150</v>
      </c>
      <c r="C48" s="30" t="s">
        <v>1279</v>
      </c>
      <c r="D48" s="37" t="s">
        <v>1320</v>
      </c>
      <c r="E48" s="31" t="s">
        <v>735</v>
      </c>
      <c r="F48" s="32" t="s">
        <v>1322</v>
      </c>
      <c r="G48" s="32" t="s">
        <v>1300</v>
      </c>
      <c r="H48" s="32" t="s">
        <v>1311</v>
      </c>
      <c r="I48" s="89">
        <v>1</v>
      </c>
      <c r="J48" s="45" t="s">
        <v>743</v>
      </c>
      <c r="K48" s="34">
        <v>84</v>
      </c>
      <c r="L48" s="64" t="s">
        <v>1318</v>
      </c>
      <c r="M48" s="187"/>
      <c r="N48" s="35"/>
      <c r="O48" s="12"/>
      <c r="P48" t="s">
        <v>2444</v>
      </c>
    </row>
    <row r="49" spans="1:15" hidden="1">
      <c r="A49" s="29">
        <f>IF(C49="","",SUBTOTAL(103,$C$9:C49))</f>
        <v>0</v>
      </c>
      <c r="B49" s="33" t="s">
        <v>150</v>
      </c>
      <c r="C49" s="30" t="s">
        <v>1279</v>
      </c>
      <c r="D49" s="37" t="s">
        <v>1320</v>
      </c>
      <c r="E49" s="31" t="s">
        <v>735</v>
      </c>
      <c r="F49" s="32" t="s">
        <v>1324</v>
      </c>
      <c r="G49" s="32" t="s">
        <v>1300</v>
      </c>
      <c r="H49" s="32" t="s">
        <v>1311</v>
      </c>
      <c r="I49" s="89">
        <v>1</v>
      </c>
      <c r="J49" s="45" t="s">
        <v>743</v>
      </c>
      <c r="K49" s="34">
        <v>60</v>
      </c>
      <c r="L49" s="64" t="s">
        <v>1318</v>
      </c>
      <c r="M49" s="187"/>
      <c r="N49" s="35"/>
      <c r="O49" s="12"/>
    </row>
    <row r="50" spans="1:15" hidden="1">
      <c r="A50" s="29">
        <f>IF(C50="","",SUBTOTAL(103,$C$9:C50))</f>
        <v>0</v>
      </c>
      <c r="B50" s="33" t="s">
        <v>150</v>
      </c>
      <c r="C50" s="30" t="s">
        <v>1279</v>
      </c>
      <c r="D50" s="37" t="s">
        <v>1325</v>
      </c>
      <c r="E50" s="31" t="s">
        <v>735</v>
      </c>
      <c r="F50" s="32" t="s">
        <v>1326</v>
      </c>
      <c r="G50" s="32" t="s">
        <v>1300</v>
      </c>
      <c r="H50" s="32" t="s">
        <v>1311</v>
      </c>
      <c r="I50" s="89">
        <v>1</v>
      </c>
      <c r="J50" s="45" t="s">
        <v>743</v>
      </c>
      <c r="K50" s="34">
        <v>66</v>
      </c>
      <c r="L50" s="64" t="s">
        <v>1318</v>
      </c>
      <c r="M50" s="187"/>
      <c r="N50" s="35"/>
      <c r="O50" s="12"/>
    </row>
    <row r="51" spans="1:15" hidden="1">
      <c r="A51" s="29">
        <f>IF(C51="","",SUBTOTAL(103,$C$9:C51))</f>
        <v>0</v>
      </c>
      <c r="B51" s="33" t="s">
        <v>150</v>
      </c>
      <c r="C51" s="30" t="s">
        <v>1279</v>
      </c>
      <c r="D51" s="37" t="s">
        <v>985</v>
      </c>
      <c r="E51" s="31" t="s">
        <v>735</v>
      </c>
      <c r="F51" s="32" t="s">
        <v>1327</v>
      </c>
      <c r="G51" s="32" t="s">
        <v>1300</v>
      </c>
      <c r="H51" s="32" t="s">
        <v>1311</v>
      </c>
      <c r="I51" s="89">
        <v>1</v>
      </c>
      <c r="J51" s="45" t="s">
        <v>743</v>
      </c>
      <c r="K51" s="34">
        <v>100</v>
      </c>
      <c r="L51" s="64" t="s">
        <v>1281</v>
      </c>
      <c r="M51" s="187"/>
      <c r="N51" s="35"/>
      <c r="O51" s="12"/>
    </row>
    <row r="52" spans="1:15" hidden="1">
      <c r="A52" s="29">
        <f>IF(C52="","",SUBTOTAL(103,$C$9:C52))</f>
        <v>0</v>
      </c>
      <c r="B52" s="33" t="s">
        <v>150</v>
      </c>
      <c r="C52" s="30" t="s">
        <v>1279</v>
      </c>
      <c r="D52" s="37" t="s">
        <v>1328</v>
      </c>
      <c r="E52" s="31" t="s">
        <v>735</v>
      </c>
      <c r="F52" s="32" t="s">
        <v>1308</v>
      </c>
      <c r="G52" s="32" t="s">
        <v>1300</v>
      </c>
      <c r="H52" s="32" t="s">
        <v>1311</v>
      </c>
      <c r="I52" s="89">
        <v>1</v>
      </c>
      <c r="J52" s="45" t="s">
        <v>743</v>
      </c>
      <c r="K52" s="34">
        <v>379</v>
      </c>
      <c r="L52" s="64" t="s">
        <v>1281</v>
      </c>
      <c r="M52" s="187"/>
      <c r="N52" s="35"/>
      <c r="O52" s="12"/>
    </row>
    <row r="53" spans="1:15" hidden="1">
      <c r="A53" s="29">
        <f>IF(C53="","",SUBTOTAL(103,$C$9:C53))</f>
        <v>0</v>
      </c>
      <c r="B53" s="33" t="s">
        <v>150</v>
      </c>
      <c r="C53" s="30" t="s">
        <v>1279</v>
      </c>
      <c r="D53" s="37" t="s">
        <v>1329</v>
      </c>
      <c r="E53" s="31" t="s">
        <v>735</v>
      </c>
      <c r="F53" s="32" t="s">
        <v>1330</v>
      </c>
      <c r="G53" s="32" t="s">
        <v>1300</v>
      </c>
      <c r="H53" s="32" t="s">
        <v>1311</v>
      </c>
      <c r="I53" s="89">
        <v>1</v>
      </c>
      <c r="J53" s="45" t="s">
        <v>743</v>
      </c>
      <c r="K53" s="34">
        <v>14</v>
      </c>
      <c r="L53" s="64" t="s">
        <v>1331</v>
      </c>
      <c r="M53" s="187"/>
      <c r="N53" s="35"/>
      <c r="O53" s="12"/>
    </row>
    <row r="54" spans="1:15" hidden="1">
      <c r="A54" s="29">
        <f>IF(C54="","",SUBTOTAL(103,$C$9:C54))</f>
        <v>0</v>
      </c>
      <c r="B54" s="33" t="s">
        <v>150</v>
      </c>
      <c r="C54" s="30" t="s">
        <v>1279</v>
      </c>
      <c r="D54" s="37" t="s">
        <v>1332</v>
      </c>
      <c r="E54" s="31" t="s">
        <v>735</v>
      </c>
      <c r="F54" s="32" t="s">
        <v>1333</v>
      </c>
      <c r="G54" s="32" t="s">
        <v>1300</v>
      </c>
      <c r="H54" s="32" t="s">
        <v>1311</v>
      </c>
      <c r="I54" s="89">
        <v>1</v>
      </c>
      <c r="J54" s="45" t="s">
        <v>743</v>
      </c>
      <c r="K54" s="34">
        <v>581</v>
      </c>
      <c r="L54" s="75" t="s">
        <v>1281</v>
      </c>
      <c r="M54" s="183"/>
      <c r="N54" s="35"/>
      <c r="O54" s="12"/>
    </row>
    <row r="55" spans="1:15" hidden="1">
      <c r="A55" s="29">
        <f>IF(C55="","",SUBTOTAL(103,$C$9:C55))</f>
        <v>0</v>
      </c>
      <c r="B55" s="33" t="s">
        <v>150</v>
      </c>
      <c r="C55" s="30" t="s">
        <v>1279</v>
      </c>
      <c r="D55" s="37" t="s">
        <v>1334</v>
      </c>
      <c r="E55" s="31" t="s">
        <v>735</v>
      </c>
      <c r="F55" s="32" t="s">
        <v>1335</v>
      </c>
      <c r="G55" s="32" t="s">
        <v>1300</v>
      </c>
      <c r="H55" s="32" t="s">
        <v>1311</v>
      </c>
      <c r="I55" s="89">
        <v>1</v>
      </c>
      <c r="J55" s="45" t="s">
        <v>743</v>
      </c>
      <c r="K55" s="34">
        <v>28</v>
      </c>
      <c r="L55" s="64" t="s">
        <v>1281</v>
      </c>
      <c r="M55" s="187"/>
      <c r="N55" s="35"/>
      <c r="O55" s="12"/>
    </row>
    <row r="56" spans="1:15" hidden="1">
      <c r="A56" s="29">
        <f>IF(C56="","",SUBTOTAL(103,$C$9:C56))</f>
        <v>0</v>
      </c>
      <c r="B56" s="33" t="s">
        <v>150</v>
      </c>
      <c r="C56" s="30" t="s">
        <v>1279</v>
      </c>
      <c r="D56" s="37" t="s">
        <v>1334</v>
      </c>
      <c r="E56" s="31" t="s">
        <v>735</v>
      </c>
      <c r="F56" s="32" t="s">
        <v>1336</v>
      </c>
      <c r="G56" s="32" t="s">
        <v>1300</v>
      </c>
      <c r="H56" s="32" t="s">
        <v>1311</v>
      </c>
      <c r="I56" s="89">
        <v>1</v>
      </c>
      <c r="J56" s="45" t="s">
        <v>743</v>
      </c>
      <c r="K56" s="34">
        <v>14</v>
      </c>
      <c r="L56" s="64" t="s">
        <v>1281</v>
      </c>
      <c r="M56" s="187"/>
      <c r="N56" s="35"/>
      <c r="O56" s="12"/>
    </row>
    <row r="57" spans="1:15" hidden="1">
      <c r="A57" s="29">
        <f>IF(C57="","",SUBTOTAL(103,$C$9:C57))</f>
        <v>0</v>
      </c>
      <c r="B57" s="33" t="s">
        <v>150</v>
      </c>
      <c r="C57" s="30" t="s">
        <v>1279</v>
      </c>
      <c r="D57" s="37" t="s">
        <v>1337</v>
      </c>
      <c r="E57" s="31" t="s">
        <v>735</v>
      </c>
      <c r="F57" s="32" t="s">
        <v>1338</v>
      </c>
      <c r="G57" s="32" t="s">
        <v>1297</v>
      </c>
      <c r="H57" s="32" t="s">
        <v>1311</v>
      </c>
      <c r="I57" s="89">
        <v>2</v>
      </c>
      <c r="J57" s="45" t="s">
        <v>743</v>
      </c>
      <c r="K57" s="34">
        <v>172</v>
      </c>
      <c r="L57" s="75" t="s">
        <v>1281</v>
      </c>
      <c r="M57" s="183"/>
      <c r="N57" s="35"/>
      <c r="O57" s="12"/>
    </row>
    <row r="58" spans="1:15" hidden="1">
      <c r="A58" s="29">
        <f>IF(C58="","",SUBTOTAL(103,$C$9:C58))</f>
        <v>0</v>
      </c>
      <c r="B58" s="33" t="s">
        <v>150</v>
      </c>
      <c r="C58" s="30" t="s">
        <v>1279</v>
      </c>
      <c r="D58" s="37" t="s">
        <v>1339</v>
      </c>
      <c r="E58" s="31" t="s">
        <v>735</v>
      </c>
      <c r="F58" s="32" t="s">
        <v>1340</v>
      </c>
      <c r="G58" s="32" t="s">
        <v>1341</v>
      </c>
      <c r="H58" s="32" t="s">
        <v>1311</v>
      </c>
      <c r="I58" s="89">
        <v>4</v>
      </c>
      <c r="J58" s="45" t="s">
        <v>743</v>
      </c>
      <c r="K58" s="34">
        <v>477</v>
      </c>
      <c r="L58" s="75" t="s">
        <v>1281</v>
      </c>
      <c r="M58" s="183"/>
      <c r="N58" s="35"/>
      <c r="O58" s="12"/>
    </row>
    <row r="59" spans="1:15" hidden="1">
      <c r="A59" s="29">
        <f>IF(C59="","",SUBTOTAL(103,$C$9:C59))</f>
        <v>0</v>
      </c>
      <c r="B59" s="33" t="s">
        <v>150</v>
      </c>
      <c r="C59" s="30" t="s">
        <v>1279</v>
      </c>
      <c r="D59" s="37" t="s">
        <v>1342</v>
      </c>
      <c r="E59" s="31" t="s">
        <v>735</v>
      </c>
      <c r="F59" s="32" t="s">
        <v>1343</v>
      </c>
      <c r="G59" s="32" t="s">
        <v>1300</v>
      </c>
      <c r="H59" s="32" t="s">
        <v>1311</v>
      </c>
      <c r="I59" s="89">
        <v>1</v>
      </c>
      <c r="J59" s="45" t="s">
        <v>743</v>
      </c>
      <c r="K59" s="34">
        <v>40</v>
      </c>
      <c r="L59" s="64" t="s">
        <v>1281</v>
      </c>
      <c r="M59" s="187"/>
      <c r="N59" s="35"/>
      <c r="O59" s="12"/>
    </row>
    <row r="60" spans="1:15" hidden="1">
      <c r="A60" s="29">
        <f>IF(C60="","",SUBTOTAL(103,$C$9:C60))</f>
        <v>0</v>
      </c>
      <c r="B60" s="33" t="s">
        <v>150</v>
      </c>
      <c r="C60" s="30" t="s">
        <v>1279</v>
      </c>
      <c r="D60" s="37" t="s">
        <v>4</v>
      </c>
      <c r="E60" s="31" t="s">
        <v>735</v>
      </c>
      <c r="F60" s="32" t="s">
        <v>1296</v>
      </c>
      <c r="G60" s="32"/>
      <c r="H60" s="32" t="s">
        <v>1344</v>
      </c>
      <c r="I60" s="89">
        <v>0.7</v>
      </c>
      <c r="J60" s="45" t="s">
        <v>738</v>
      </c>
      <c r="K60" s="34">
        <v>482</v>
      </c>
      <c r="L60" s="64" t="s">
        <v>1281</v>
      </c>
      <c r="M60" s="187"/>
      <c r="N60" s="35"/>
      <c r="O60" s="12"/>
    </row>
    <row r="61" spans="1:15" hidden="1">
      <c r="A61" s="29">
        <f>IF(C61="","",SUBTOTAL(103,$C$9:C61))</f>
        <v>0</v>
      </c>
      <c r="B61" s="33" t="s">
        <v>150</v>
      </c>
      <c r="C61" s="30" t="s">
        <v>1279</v>
      </c>
      <c r="D61" s="37" t="s">
        <v>16</v>
      </c>
      <c r="E61" s="31" t="s">
        <v>735</v>
      </c>
      <c r="F61" s="32" t="s">
        <v>1310</v>
      </c>
      <c r="G61" s="32"/>
      <c r="H61" s="32" t="s">
        <v>1344</v>
      </c>
      <c r="I61" s="89">
        <v>1.6</v>
      </c>
      <c r="J61" s="45" t="s">
        <v>738</v>
      </c>
      <c r="K61" s="34">
        <v>170</v>
      </c>
      <c r="L61" s="64" t="s">
        <v>1281</v>
      </c>
      <c r="M61" s="187"/>
      <c r="N61" s="35"/>
      <c r="O61" s="12"/>
    </row>
    <row r="62" spans="1:15" hidden="1">
      <c r="A62" s="29">
        <f>IF(C62="","",SUBTOTAL(103,$C$9:C62))</f>
        <v>0</v>
      </c>
      <c r="B62" s="33" t="s">
        <v>150</v>
      </c>
      <c r="C62" s="30" t="s">
        <v>1279</v>
      </c>
      <c r="D62" s="37" t="s">
        <v>17</v>
      </c>
      <c r="E62" s="31" t="s">
        <v>735</v>
      </c>
      <c r="F62" s="32" t="s">
        <v>1301</v>
      </c>
      <c r="G62" s="32"/>
      <c r="H62" s="32" t="s">
        <v>1344</v>
      </c>
      <c r="I62" s="89">
        <v>3.4</v>
      </c>
      <c r="J62" s="45" t="s">
        <v>738</v>
      </c>
      <c r="K62" s="34">
        <v>316</v>
      </c>
      <c r="L62" s="64" t="s">
        <v>1281</v>
      </c>
      <c r="M62" s="187"/>
      <c r="N62" s="35"/>
      <c r="O62" s="12"/>
    </row>
    <row r="63" spans="1:15" hidden="1">
      <c r="A63" s="29">
        <f>IF(C63="","",SUBTOTAL(103,$C$9:C63))</f>
        <v>0</v>
      </c>
      <c r="B63" s="33" t="s">
        <v>150</v>
      </c>
      <c r="C63" s="30" t="s">
        <v>1279</v>
      </c>
      <c r="D63" s="37" t="s">
        <v>26</v>
      </c>
      <c r="E63" s="31" t="s">
        <v>735</v>
      </c>
      <c r="F63" s="32" t="s">
        <v>1302</v>
      </c>
      <c r="G63" s="32"/>
      <c r="H63" s="32" t="s">
        <v>1344</v>
      </c>
      <c r="I63" s="89">
        <v>0.3</v>
      </c>
      <c r="J63" s="45" t="s">
        <v>738</v>
      </c>
      <c r="K63" s="34">
        <v>142</v>
      </c>
      <c r="L63" s="64" t="s">
        <v>1281</v>
      </c>
      <c r="M63" s="187"/>
      <c r="N63" s="35"/>
      <c r="O63" s="12"/>
    </row>
    <row r="64" spans="1:15" hidden="1">
      <c r="A64" s="29">
        <f>IF(C64="","",SUBTOTAL(103,$C$9:C64))</f>
        <v>0</v>
      </c>
      <c r="B64" s="33" t="s">
        <v>150</v>
      </c>
      <c r="C64" s="30" t="s">
        <v>1279</v>
      </c>
      <c r="D64" s="37" t="s">
        <v>1316</v>
      </c>
      <c r="E64" s="31" t="s">
        <v>2445</v>
      </c>
      <c r="F64" s="32" t="s">
        <v>1345</v>
      </c>
      <c r="G64" s="32"/>
      <c r="H64" s="32" t="s">
        <v>1344</v>
      </c>
      <c r="I64" s="89">
        <v>0.1</v>
      </c>
      <c r="J64" s="45" t="s">
        <v>738</v>
      </c>
      <c r="K64" s="34">
        <v>60</v>
      </c>
      <c r="L64" s="64" t="s">
        <v>1281</v>
      </c>
      <c r="M64" s="187"/>
      <c r="N64" s="35"/>
      <c r="O64" s="12"/>
    </row>
    <row r="65" spans="1:15" hidden="1">
      <c r="A65" s="29">
        <f>IF(C65="","",SUBTOTAL(103,$C$9:C65))</f>
        <v>0</v>
      </c>
      <c r="B65" s="33" t="s">
        <v>150</v>
      </c>
      <c r="C65" s="30" t="s">
        <v>1279</v>
      </c>
      <c r="D65" s="37" t="s">
        <v>1334</v>
      </c>
      <c r="E65" s="31" t="s">
        <v>735</v>
      </c>
      <c r="F65" s="32" t="s">
        <v>1335</v>
      </c>
      <c r="G65" s="32" t="s">
        <v>1346</v>
      </c>
      <c r="H65" s="32" t="s">
        <v>1344</v>
      </c>
      <c r="I65" s="89">
        <v>8</v>
      </c>
      <c r="J65" s="45" t="s">
        <v>743</v>
      </c>
      <c r="K65" s="34">
        <v>20</v>
      </c>
      <c r="L65" s="64" t="s">
        <v>1318</v>
      </c>
      <c r="M65" s="187"/>
      <c r="N65" s="35"/>
      <c r="O65" s="12"/>
    </row>
    <row r="66" spans="1:15" hidden="1">
      <c r="A66" s="29">
        <f>IF(C66="","",SUBTOTAL(103,$C$9:C66))</f>
        <v>0</v>
      </c>
      <c r="B66" s="33" t="s">
        <v>150</v>
      </c>
      <c r="C66" s="30" t="s">
        <v>1279</v>
      </c>
      <c r="D66" s="37" t="s">
        <v>1334</v>
      </c>
      <c r="E66" s="31" t="s">
        <v>735</v>
      </c>
      <c r="F66" s="32" t="s">
        <v>1336</v>
      </c>
      <c r="G66" s="32" t="s">
        <v>1346</v>
      </c>
      <c r="H66" s="32" t="s">
        <v>1344</v>
      </c>
      <c r="I66" s="89">
        <v>2</v>
      </c>
      <c r="J66" s="45" t="s">
        <v>743</v>
      </c>
      <c r="K66" s="34">
        <v>28</v>
      </c>
      <c r="L66" s="64" t="s">
        <v>1307</v>
      </c>
      <c r="M66" s="187"/>
      <c r="N66" s="35"/>
      <c r="O66" s="12"/>
    </row>
    <row r="67" spans="1:15" hidden="1">
      <c r="A67" s="29">
        <f>IF(C67="","",SUBTOTAL(103,$C$9:C67))</f>
        <v>0</v>
      </c>
      <c r="B67" s="33" t="s">
        <v>150</v>
      </c>
      <c r="C67" s="30" t="s">
        <v>1279</v>
      </c>
      <c r="D67" s="37" t="s">
        <v>1347</v>
      </c>
      <c r="E67" s="31" t="s">
        <v>735</v>
      </c>
      <c r="F67" s="32" t="s">
        <v>1310</v>
      </c>
      <c r="G67" s="32"/>
      <c r="H67" s="32" t="s">
        <v>1348</v>
      </c>
      <c r="I67" s="89">
        <v>5.0999999999999996</v>
      </c>
      <c r="J67" s="45" t="s">
        <v>741</v>
      </c>
      <c r="K67" s="34">
        <v>143</v>
      </c>
      <c r="L67" s="64" t="s">
        <v>1286</v>
      </c>
      <c r="M67" s="187"/>
      <c r="N67" s="35"/>
      <c r="O67" s="12"/>
    </row>
    <row r="68" spans="1:15" hidden="1">
      <c r="A68" s="29">
        <f>IF(C68="","",SUBTOTAL(103,$C$9:C68))</f>
        <v>0</v>
      </c>
      <c r="B68" s="33" t="s">
        <v>150</v>
      </c>
      <c r="C68" s="30" t="s">
        <v>1279</v>
      </c>
      <c r="D68" s="37" t="s">
        <v>1347</v>
      </c>
      <c r="E68" s="31" t="s">
        <v>735</v>
      </c>
      <c r="F68" s="32" t="s">
        <v>1312</v>
      </c>
      <c r="G68" s="32"/>
      <c r="H68" s="32" t="s">
        <v>1348</v>
      </c>
      <c r="I68" s="89">
        <v>2.1</v>
      </c>
      <c r="J68" s="45" t="s">
        <v>741</v>
      </c>
      <c r="K68" s="34">
        <v>70</v>
      </c>
      <c r="L68" s="64" t="s">
        <v>1294</v>
      </c>
      <c r="M68" s="187"/>
      <c r="N68" s="35"/>
      <c r="O68" s="12"/>
    </row>
    <row r="69" spans="1:15" hidden="1">
      <c r="A69" s="29">
        <f>IF(C69="","",SUBTOTAL(103,$C$9:C69))</f>
        <v>0</v>
      </c>
      <c r="B69" s="33" t="s">
        <v>150</v>
      </c>
      <c r="C69" s="30" t="s">
        <v>1279</v>
      </c>
      <c r="D69" s="37" t="s">
        <v>1347</v>
      </c>
      <c r="E69" s="31" t="s">
        <v>735</v>
      </c>
      <c r="F69" s="32" t="s">
        <v>1349</v>
      </c>
      <c r="G69" s="32"/>
      <c r="H69" s="32" t="s">
        <v>1348</v>
      </c>
      <c r="I69" s="89">
        <v>5.0999999999999996</v>
      </c>
      <c r="J69" s="45" t="s">
        <v>741</v>
      </c>
      <c r="K69" s="34">
        <v>42</v>
      </c>
      <c r="L69" s="64" t="s">
        <v>1286</v>
      </c>
      <c r="M69" s="187"/>
      <c r="N69" s="35"/>
      <c r="O69" s="12"/>
    </row>
    <row r="70" spans="1:15" hidden="1">
      <c r="A70" s="29">
        <f>IF(C70="","",SUBTOTAL(103,$C$9:C70))</f>
        <v>0</v>
      </c>
      <c r="B70" s="33" t="s">
        <v>150</v>
      </c>
      <c r="C70" s="30" t="s">
        <v>1279</v>
      </c>
      <c r="D70" s="37" t="s">
        <v>1347</v>
      </c>
      <c r="E70" s="31" t="s">
        <v>735</v>
      </c>
      <c r="F70" s="32" t="s">
        <v>1299</v>
      </c>
      <c r="G70" s="32"/>
      <c r="H70" s="32" t="s">
        <v>1348</v>
      </c>
      <c r="I70" s="89">
        <v>80</v>
      </c>
      <c r="J70" s="45" t="s">
        <v>741</v>
      </c>
      <c r="K70" s="34">
        <v>2413</v>
      </c>
      <c r="L70" s="64" t="s">
        <v>1281</v>
      </c>
      <c r="M70" s="187"/>
      <c r="N70" s="35"/>
      <c r="O70" s="12"/>
    </row>
    <row r="71" spans="1:15" hidden="1">
      <c r="A71" s="29">
        <f>IF(C71="","",SUBTOTAL(103,$C$9:C71))</f>
        <v>0</v>
      </c>
      <c r="B71" s="33" t="s">
        <v>150</v>
      </c>
      <c r="C71" s="30" t="s">
        <v>1279</v>
      </c>
      <c r="D71" s="37" t="s">
        <v>1347</v>
      </c>
      <c r="E71" s="31" t="s">
        <v>735</v>
      </c>
      <c r="F71" s="32" t="s">
        <v>1350</v>
      </c>
      <c r="G71" s="32"/>
      <c r="H71" s="32" t="s">
        <v>1348</v>
      </c>
      <c r="I71" s="89">
        <v>1.3</v>
      </c>
      <c r="J71" s="45" t="s">
        <v>741</v>
      </c>
      <c r="K71" s="34">
        <v>10</v>
      </c>
      <c r="L71" s="64" t="s">
        <v>1291</v>
      </c>
      <c r="M71" s="187"/>
      <c r="N71" s="35"/>
      <c r="O71" s="12"/>
    </row>
    <row r="72" spans="1:15" hidden="1">
      <c r="A72" s="29">
        <f>IF(C72="","",SUBTOTAL(103,$C$9:C72))</f>
        <v>0</v>
      </c>
      <c r="B72" s="33" t="s">
        <v>150</v>
      </c>
      <c r="C72" s="30" t="s">
        <v>1279</v>
      </c>
      <c r="D72" s="37" t="s">
        <v>1351</v>
      </c>
      <c r="E72" s="31" t="s">
        <v>735</v>
      </c>
      <c r="F72" s="32" t="s">
        <v>1352</v>
      </c>
      <c r="G72" s="32"/>
      <c r="H72" s="32" t="s">
        <v>1348</v>
      </c>
      <c r="I72" s="89">
        <v>37</v>
      </c>
      <c r="J72" s="45" t="s">
        <v>741</v>
      </c>
      <c r="K72" s="34">
        <v>1200</v>
      </c>
      <c r="L72" s="64" t="s">
        <v>1281</v>
      </c>
      <c r="M72" s="187"/>
      <c r="N72" s="35"/>
      <c r="O72" s="12"/>
    </row>
    <row r="73" spans="1:15" hidden="1">
      <c r="A73" s="29">
        <f>IF(C73="","",SUBTOTAL(103,$C$9:C73))</f>
        <v>0</v>
      </c>
      <c r="B73" s="33" t="s">
        <v>150</v>
      </c>
      <c r="C73" s="30" t="s">
        <v>1279</v>
      </c>
      <c r="D73" s="37" t="s">
        <v>1316</v>
      </c>
      <c r="E73" s="31" t="s">
        <v>2445</v>
      </c>
      <c r="F73" s="32" t="s">
        <v>1317</v>
      </c>
      <c r="G73" s="32"/>
      <c r="H73" s="32" t="s">
        <v>1348</v>
      </c>
      <c r="I73" s="89">
        <v>34</v>
      </c>
      <c r="J73" s="45" t="s">
        <v>741</v>
      </c>
      <c r="K73" s="34">
        <v>1550</v>
      </c>
      <c r="L73" s="64" t="s">
        <v>1281</v>
      </c>
      <c r="M73" s="187"/>
      <c r="N73" s="35"/>
      <c r="O73" s="12"/>
    </row>
    <row r="74" spans="1:15" hidden="1">
      <c r="A74" s="29">
        <f>IF(C74="","",SUBTOTAL(103,$C$9:C74))</f>
        <v>0</v>
      </c>
      <c r="B74" s="33" t="s">
        <v>150</v>
      </c>
      <c r="C74" s="30" t="s">
        <v>1279</v>
      </c>
      <c r="D74" s="33" t="s">
        <v>1319</v>
      </c>
      <c r="E74" s="40" t="s">
        <v>735</v>
      </c>
      <c r="F74" s="32" t="s">
        <v>1303</v>
      </c>
      <c r="G74" s="32"/>
      <c r="H74" s="32" t="s">
        <v>1348</v>
      </c>
      <c r="I74" s="89">
        <v>51.7</v>
      </c>
      <c r="J74" s="45" t="s">
        <v>741</v>
      </c>
      <c r="K74" s="34">
        <v>1100</v>
      </c>
      <c r="L74" s="75" t="s">
        <v>1281</v>
      </c>
      <c r="M74" s="183"/>
      <c r="N74" s="35"/>
      <c r="O74" s="12"/>
    </row>
    <row r="75" spans="1:15" hidden="1">
      <c r="A75" s="29">
        <f>IF(C75="","",SUBTOTAL(103,$C$9:C75))</f>
        <v>0</v>
      </c>
      <c r="B75" s="33" t="s">
        <v>150</v>
      </c>
      <c r="C75" s="30" t="s">
        <v>1279</v>
      </c>
      <c r="D75" s="37" t="s">
        <v>1320</v>
      </c>
      <c r="E75" s="31" t="s">
        <v>735</v>
      </c>
      <c r="F75" s="32" t="s">
        <v>1321</v>
      </c>
      <c r="G75" s="32"/>
      <c r="H75" s="32" t="s">
        <v>1348</v>
      </c>
      <c r="I75" s="89">
        <v>31.9</v>
      </c>
      <c r="J75" s="45" t="s">
        <v>741</v>
      </c>
      <c r="K75" s="34">
        <v>1156</v>
      </c>
      <c r="L75" s="64" t="s">
        <v>1281</v>
      </c>
      <c r="M75" s="187"/>
      <c r="N75" s="35"/>
      <c r="O75" s="12"/>
    </row>
    <row r="76" spans="1:15" hidden="1">
      <c r="A76" s="29">
        <f>IF(C76="","",SUBTOTAL(103,$C$9:C76))</f>
        <v>0</v>
      </c>
      <c r="B76" s="33" t="s">
        <v>150</v>
      </c>
      <c r="C76" s="30" t="s">
        <v>1279</v>
      </c>
      <c r="D76" s="37" t="s">
        <v>1320</v>
      </c>
      <c r="E76" s="31" t="s">
        <v>735</v>
      </c>
      <c r="F76" s="32" t="s">
        <v>1322</v>
      </c>
      <c r="G76" s="32"/>
      <c r="H76" s="32" t="s">
        <v>1348</v>
      </c>
      <c r="I76" s="89">
        <v>13.4</v>
      </c>
      <c r="J76" s="45" t="s">
        <v>741</v>
      </c>
      <c r="K76" s="34">
        <v>1878</v>
      </c>
      <c r="L76" s="64" t="s">
        <v>1281</v>
      </c>
      <c r="M76" s="187"/>
      <c r="N76" s="35"/>
      <c r="O76" s="12"/>
    </row>
    <row r="77" spans="1:15" hidden="1">
      <c r="A77" s="29">
        <f>IF(C77="","",SUBTOTAL(103,$C$9:C77))</f>
        <v>0</v>
      </c>
      <c r="B77" s="33" t="s">
        <v>150</v>
      </c>
      <c r="C77" s="30" t="s">
        <v>1279</v>
      </c>
      <c r="D77" s="37" t="s">
        <v>1320</v>
      </c>
      <c r="E77" s="31" t="s">
        <v>735</v>
      </c>
      <c r="F77" s="32" t="s">
        <v>1323</v>
      </c>
      <c r="G77" s="32"/>
      <c r="H77" s="32" t="s">
        <v>1348</v>
      </c>
      <c r="I77" s="89">
        <v>2.6</v>
      </c>
      <c r="J77" s="45" t="s">
        <v>741</v>
      </c>
      <c r="K77" s="34">
        <v>135</v>
      </c>
      <c r="L77" s="64" t="s">
        <v>1281</v>
      </c>
      <c r="M77" s="187"/>
      <c r="N77" s="35"/>
      <c r="O77" s="12"/>
    </row>
    <row r="78" spans="1:15" hidden="1">
      <c r="A78" s="29">
        <f>IF(C78="","",SUBTOTAL(103,$C$9:C78))</f>
        <v>0</v>
      </c>
      <c r="B78" s="33" t="s">
        <v>150</v>
      </c>
      <c r="C78" s="30" t="s">
        <v>1279</v>
      </c>
      <c r="D78" s="37" t="s">
        <v>1320</v>
      </c>
      <c r="E78" s="31" t="s">
        <v>735</v>
      </c>
      <c r="F78" s="32" t="s">
        <v>1324</v>
      </c>
      <c r="G78" s="32"/>
      <c r="H78" s="32" t="s">
        <v>1348</v>
      </c>
      <c r="I78" s="89">
        <v>4.5</v>
      </c>
      <c r="J78" s="45" t="s">
        <v>741</v>
      </c>
      <c r="K78" s="34">
        <v>380</v>
      </c>
      <c r="L78" s="64" t="s">
        <v>1281</v>
      </c>
      <c r="M78" s="187"/>
      <c r="N78" s="35"/>
      <c r="O78" s="12"/>
    </row>
    <row r="79" spans="1:15" hidden="1">
      <c r="A79" s="29">
        <f>IF(C79="","",SUBTOTAL(103,$C$9:C79))</f>
        <v>0</v>
      </c>
      <c r="B79" s="33" t="s">
        <v>150</v>
      </c>
      <c r="C79" s="30" t="s">
        <v>1279</v>
      </c>
      <c r="D79" s="37" t="s">
        <v>1325</v>
      </c>
      <c r="E79" s="31" t="s">
        <v>735</v>
      </c>
      <c r="F79" s="32" t="s">
        <v>1326</v>
      </c>
      <c r="G79" s="32"/>
      <c r="H79" s="32" t="s">
        <v>1348</v>
      </c>
      <c r="I79" s="89">
        <v>27.8</v>
      </c>
      <c r="J79" s="45" t="s">
        <v>741</v>
      </c>
      <c r="K79" s="34">
        <v>816</v>
      </c>
      <c r="L79" s="64" t="s">
        <v>1281</v>
      </c>
      <c r="M79" s="187"/>
      <c r="N79" s="35"/>
      <c r="O79" s="12"/>
    </row>
    <row r="80" spans="1:15" hidden="1">
      <c r="A80" s="29">
        <f>IF(C80="","",SUBTOTAL(103,$C$9:C80))</f>
        <v>0</v>
      </c>
      <c r="B80" s="33" t="s">
        <v>150</v>
      </c>
      <c r="C80" s="30" t="s">
        <v>1279</v>
      </c>
      <c r="D80" s="37" t="s">
        <v>985</v>
      </c>
      <c r="E80" s="31" t="s">
        <v>735</v>
      </c>
      <c r="F80" s="32" t="s">
        <v>1327</v>
      </c>
      <c r="G80" s="32"/>
      <c r="H80" s="32" t="s">
        <v>1348</v>
      </c>
      <c r="I80" s="89">
        <v>150</v>
      </c>
      <c r="J80" s="45" t="s">
        <v>741</v>
      </c>
      <c r="K80" s="34">
        <v>5625</v>
      </c>
      <c r="L80" s="64" t="s">
        <v>1281</v>
      </c>
      <c r="M80" s="187"/>
      <c r="N80" s="35"/>
      <c r="O80" s="12"/>
    </row>
    <row r="81" spans="1:15" hidden="1">
      <c r="A81" s="29">
        <f>IF(C81="","",SUBTOTAL(103,$C$9:C81))</f>
        <v>0</v>
      </c>
      <c r="B81" s="33" t="s">
        <v>150</v>
      </c>
      <c r="C81" s="30" t="s">
        <v>1279</v>
      </c>
      <c r="D81" s="37" t="s">
        <v>1353</v>
      </c>
      <c r="E81" s="31" t="s">
        <v>735</v>
      </c>
      <c r="F81" s="32" t="s">
        <v>1308</v>
      </c>
      <c r="G81" s="32"/>
      <c r="H81" s="32" t="s">
        <v>1348</v>
      </c>
      <c r="I81" s="89">
        <v>5</v>
      </c>
      <c r="J81" s="45" t="s">
        <v>741</v>
      </c>
      <c r="K81" s="34">
        <v>187</v>
      </c>
      <c r="L81" s="64" t="s">
        <v>1281</v>
      </c>
      <c r="M81" s="187"/>
      <c r="N81" s="35"/>
      <c r="O81" s="12"/>
    </row>
    <row r="82" spans="1:15" hidden="1">
      <c r="A82" s="29">
        <f>IF(C82="","",SUBTOTAL(103,$C$9:C82))</f>
        <v>0</v>
      </c>
      <c r="B82" s="33" t="s">
        <v>150</v>
      </c>
      <c r="C82" s="30" t="s">
        <v>1279</v>
      </c>
      <c r="D82" s="37" t="s">
        <v>1329</v>
      </c>
      <c r="E82" s="31" t="s">
        <v>735</v>
      </c>
      <c r="F82" s="32" t="s">
        <v>1354</v>
      </c>
      <c r="G82" s="32"/>
      <c r="H82" s="32" t="s">
        <v>1348</v>
      </c>
      <c r="I82" s="89">
        <v>4</v>
      </c>
      <c r="J82" s="45" t="s">
        <v>741</v>
      </c>
      <c r="K82" s="34">
        <v>525</v>
      </c>
      <c r="L82" s="64" t="s">
        <v>1281</v>
      </c>
      <c r="M82" s="187"/>
      <c r="N82" s="35"/>
      <c r="O82" s="12"/>
    </row>
    <row r="83" spans="1:15" hidden="1">
      <c r="A83" s="29">
        <f>IF(C83="","",SUBTOTAL(103,$C$9:C83))</f>
        <v>0</v>
      </c>
      <c r="B83" s="33" t="s">
        <v>150</v>
      </c>
      <c r="C83" s="30" t="s">
        <v>1279</v>
      </c>
      <c r="D83" s="37" t="s">
        <v>1332</v>
      </c>
      <c r="E83" s="31" t="s">
        <v>735</v>
      </c>
      <c r="F83" s="32" t="s">
        <v>1355</v>
      </c>
      <c r="G83" s="32"/>
      <c r="H83" s="32" t="s">
        <v>1348</v>
      </c>
      <c r="I83" s="89">
        <v>130</v>
      </c>
      <c r="J83" s="45" t="s">
        <v>741</v>
      </c>
      <c r="K83" s="34">
        <v>2616</v>
      </c>
      <c r="L83" s="75" t="s">
        <v>1281</v>
      </c>
      <c r="M83" s="183"/>
      <c r="N83" s="35"/>
      <c r="O83" s="12"/>
    </row>
    <row r="84" spans="1:15" hidden="1">
      <c r="A84" s="29">
        <f>IF(C84="","",SUBTOTAL(103,$C$9:C84))</f>
        <v>0</v>
      </c>
      <c r="B84" s="33" t="s">
        <v>150</v>
      </c>
      <c r="C84" s="30" t="s">
        <v>1279</v>
      </c>
      <c r="D84" s="37" t="s">
        <v>1337</v>
      </c>
      <c r="E84" s="31" t="s">
        <v>735</v>
      </c>
      <c r="F84" s="32" t="s">
        <v>1338</v>
      </c>
      <c r="G84" s="32"/>
      <c r="H84" s="32" t="s">
        <v>1348</v>
      </c>
      <c r="I84" s="89">
        <v>50</v>
      </c>
      <c r="J84" s="45" t="s">
        <v>741</v>
      </c>
      <c r="K84" s="34">
        <v>1508</v>
      </c>
      <c r="L84" s="75" t="s">
        <v>1281</v>
      </c>
      <c r="M84" s="183"/>
      <c r="N84" s="35"/>
      <c r="O84" s="12"/>
    </row>
    <row r="85" spans="1:15" hidden="1">
      <c r="A85" s="29">
        <f>IF(C85="","",SUBTOTAL(103,$C$9:C85))</f>
        <v>0</v>
      </c>
      <c r="B85" s="33" t="s">
        <v>150</v>
      </c>
      <c r="C85" s="30" t="s">
        <v>1279</v>
      </c>
      <c r="D85" s="37" t="s">
        <v>1339</v>
      </c>
      <c r="E85" s="31" t="s">
        <v>735</v>
      </c>
      <c r="F85" s="32" t="s">
        <v>1356</v>
      </c>
      <c r="G85" s="32"/>
      <c r="H85" s="32" t="s">
        <v>1348</v>
      </c>
      <c r="I85" s="89">
        <v>2</v>
      </c>
      <c r="J85" s="45" t="s">
        <v>741</v>
      </c>
      <c r="K85" s="34">
        <v>73</v>
      </c>
      <c r="L85" s="75" t="s">
        <v>1281</v>
      </c>
      <c r="M85" s="183"/>
      <c r="N85" s="35"/>
      <c r="O85" s="12"/>
    </row>
    <row r="86" spans="1:15" hidden="1">
      <c r="A86" s="29">
        <f>IF(C86="","",SUBTOTAL(103,$C$9:C86))</f>
        <v>0</v>
      </c>
      <c r="B86" s="33" t="s">
        <v>150</v>
      </c>
      <c r="C86" s="30" t="s">
        <v>1279</v>
      </c>
      <c r="D86" s="37" t="s">
        <v>1342</v>
      </c>
      <c r="E86" s="31" t="s">
        <v>735</v>
      </c>
      <c r="F86" s="32" t="s">
        <v>1343</v>
      </c>
      <c r="G86" s="32"/>
      <c r="H86" s="32" t="s">
        <v>1348</v>
      </c>
      <c r="I86" s="89">
        <v>27</v>
      </c>
      <c r="J86" s="45" t="s">
        <v>741</v>
      </c>
      <c r="K86" s="34">
        <v>1198</v>
      </c>
      <c r="L86" s="64" t="s">
        <v>1281</v>
      </c>
      <c r="M86" s="187"/>
      <c r="N86" s="35"/>
      <c r="O86" s="12"/>
    </row>
    <row r="87" spans="1:15" hidden="1">
      <c r="A87" s="29">
        <f>IF(C87="","",SUBTOTAL(103,$C$9:C87))</f>
        <v>0</v>
      </c>
      <c r="B87" s="33" t="s">
        <v>150</v>
      </c>
      <c r="C87" s="30" t="s">
        <v>1279</v>
      </c>
      <c r="D87" s="37" t="s">
        <v>984</v>
      </c>
      <c r="E87" s="31" t="s">
        <v>735</v>
      </c>
      <c r="F87" s="32" t="s">
        <v>1296</v>
      </c>
      <c r="G87" s="32" t="s">
        <v>1357</v>
      </c>
      <c r="H87" s="32" t="s">
        <v>1358</v>
      </c>
      <c r="I87" s="89">
        <v>1</v>
      </c>
      <c r="J87" s="45" t="s">
        <v>743</v>
      </c>
      <c r="K87" s="79">
        <v>1615</v>
      </c>
      <c r="L87" s="64" t="s">
        <v>1281</v>
      </c>
      <c r="M87" s="187"/>
      <c r="N87" s="35"/>
      <c r="O87" s="12"/>
    </row>
    <row r="88" spans="1:15" hidden="1">
      <c r="A88" s="29">
        <f>IF(C88="","",SUBTOTAL(103,$C$9:C88))</f>
        <v>0</v>
      </c>
      <c r="B88" s="33" t="s">
        <v>150</v>
      </c>
      <c r="C88" s="30" t="s">
        <v>1279</v>
      </c>
      <c r="D88" s="37" t="s">
        <v>986</v>
      </c>
      <c r="E88" s="31" t="s">
        <v>735</v>
      </c>
      <c r="F88" s="32" t="s">
        <v>1301</v>
      </c>
      <c r="G88" s="32" t="s">
        <v>1359</v>
      </c>
      <c r="H88" s="32" t="s">
        <v>1358</v>
      </c>
      <c r="I88" s="89">
        <v>2</v>
      </c>
      <c r="J88" s="45" t="s">
        <v>743</v>
      </c>
      <c r="K88" s="79">
        <v>736</v>
      </c>
      <c r="L88" s="64" t="s">
        <v>1281</v>
      </c>
      <c r="M88" s="187"/>
      <c r="N88" s="35"/>
      <c r="O88" s="12"/>
    </row>
    <row r="89" spans="1:15" hidden="1">
      <c r="A89" s="29">
        <f>IF(C89="","",SUBTOTAL(103,$C$9:C89))</f>
        <v>0</v>
      </c>
      <c r="B89" s="33" t="s">
        <v>150</v>
      </c>
      <c r="C89" s="30" t="s">
        <v>1279</v>
      </c>
      <c r="D89" s="37" t="s">
        <v>1319</v>
      </c>
      <c r="E89" s="31" t="s">
        <v>735</v>
      </c>
      <c r="F89" s="80" t="s">
        <v>1303</v>
      </c>
      <c r="G89" s="80" t="s">
        <v>1360</v>
      </c>
      <c r="H89" s="80" t="s">
        <v>1358</v>
      </c>
      <c r="I89" s="90">
        <v>1</v>
      </c>
      <c r="J89" s="93" t="s">
        <v>743</v>
      </c>
      <c r="K89" s="81">
        <v>8</v>
      </c>
      <c r="L89" s="77" t="s">
        <v>1361</v>
      </c>
      <c r="M89" s="186"/>
      <c r="N89" s="35"/>
      <c r="O89" s="12"/>
    </row>
    <row r="90" spans="1:15" hidden="1">
      <c r="A90" s="29">
        <f>IF(C90="","",SUBTOTAL(103,$C$9:C90))</f>
        <v>0</v>
      </c>
      <c r="B90" s="33" t="s">
        <v>150</v>
      </c>
      <c r="C90" s="30" t="s">
        <v>1279</v>
      </c>
      <c r="D90" s="37" t="s">
        <v>985</v>
      </c>
      <c r="E90" s="31" t="s">
        <v>735</v>
      </c>
      <c r="F90" s="32" t="s">
        <v>1327</v>
      </c>
      <c r="G90" s="32" t="s">
        <v>1362</v>
      </c>
      <c r="H90" s="32" t="s">
        <v>1358</v>
      </c>
      <c r="I90" s="89">
        <v>1</v>
      </c>
      <c r="J90" s="45" t="s">
        <v>743</v>
      </c>
      <c r="K90" s="79">
        <v>42</v>
      </c>
      <c r="L90" s="64" t="s">
        <v>1281</v>
      </c>
      <c r="M90" s="187"/>
      <c r="N90" s="35"/>
      <c r="O90" s="12"/>
    </row>
    <row r="91" spans="1:15" hidden="1">
      <c r="A91" s="29">
        <f>IF(C91="","",SUBTOTAL(103,$C$9:C91))</f>
        <v>0</v>
      </c>
      <c r="B91" s="33" t="s">
        <v>150</v>
      </c>
      <c r="C91" s="30" t="s">
        <v>1279</v>
      </c>
      <c r="D91" s="37" t="s">
        <v>984</v>
      </c>
      <c r="E91" s="31" t="s">
        <v>735</v>
      </c>
      <c r="F91" s="32" t="s">
        <v>1296</v>
      </c>
      <c r="G91" s="30"/>
      <c r="H91" s="82" t="s">
        <v>1363</v>
      </c>
      <c r="I91" s="65">
        <v>0.5</v>
      </c>
      <c r="J91" s="67" t="s">
        <v>738</v>
      </c>
      <c r="K91" s="83">
        <v>130</v>
      </c>
      <c r="L91" s="64" t="s">
        <v>1364</v>
      </c>
      <c r="M91" s="187"/>
      <c r="N91" s="35"/>
      <c r="O91" s="12"/>
    </row>
    <row r="92" spans="1:15" hidden="1">
      <c r="A92" s="29">
        <f>IF(C92="","",SUBTOTAL(103,$C$9:C92))</f>
        <v>0</v>
      </c>
      <c r="B92" s="33" t="s">
        <v>150</v>
      </c>
      <c r="C92" s="30" t="s">
        <v>1279</v>
      </c>
      <c r="D92" s="37" t="s">
        <v>984</v>
      </c>
      <c r="E92" s="31" t="s">
        <v>735</v>
      </c>
      <c r="F92" s="32" t="s">
        <v>1296</v>
      </c>
      <c r="G92" s="30" t="s">
        <v>1300</v>
      </c>
      <c r="H92" s="30" t="s">
        <v>1365</v>
      </c>
      <c r="I92" s="89">
        <v>1</v>
      </c>
      <c r="J92" s="67" t="s">
        <v>743</v>
      </c>
      <c r="K92" s="83">
        <v>2208</v>
      </c>
      <c r="L92" s="64" t="s">
        <v>1364</v>
      </c>
      <c r="M92" s="187"/>
      <c r="N92" s="35"/>
      <c r="O92" s="12"/>
    </row>
    <row r="93" spans="1:15" hidden="1">
      <c r="A93" s="29">
        <f>IF(C93="","",SUBTOTAL(103,$C$9:C93))</f>
        <v>0</v>
      </c>
      <c r="B93" s="84" t="s">
        <v>150</v>
      </c>
      <c r="C93" s="82" t="s">
        <v>1366</v>
      </c>
      <c r="D93" s="84" t="s">
        <v>984</v>
      </c>
      <c r="E93" s="85" t="s">
        <v>735</v>
      </c>
      <c r="F93" s="80" t="s">
        <v>1367</v>
      </c>
      <c r="G93" s="84" t="s">
        <v>1368</v>
      </c>
      <c r="H93" s="86" t="s">
        <v>1369</v>
      </c>
      <c r="I93" s="91" t="s">
        <v>1370</v>
      </c>
      <c r="J93" s="93" t="s">
        <v>1371</v>
      </c>
      <c r="K93" s="78">
        <v>36</v>
      </c>
      <c r="L93" s="76" t="s">
        <v>1372</v>
      </c>
      <c r="M93" s="194"/>
      <c r="N93" s="87"/>
      <c r="O93" s="59"/>
    </row>
    <row r="94" spans="1:15" hidden="1">
      <c r="A94" s="29">
        <f>IF(C94="","",SUBTOTAL(103,$C$9:C94))</f>
        <v>0</v>
      </c>
      <c r="B94" s="84" t="s">
        <v>150</v>
      </c>
      <c r="C94" s="82" t="s">
        <v>1366</v>
      </c>
      <c r="D94" s="84" t="s">
        <v>1347</v>
      </c>
      <c r="E94" s="85" t="s">
        <v>735</v>
      </c>
      <c r="F94" s="80" t="s">
        <v>1373</v>
      </c>
      <c r="G94" s="80" t="s">
        <v>1374</v>
      </c>
      <c r="H94" s="86" t="s">
        <v>1369</v>
      </c>
      <c r="I94" s="91" t="s">
        <v>1370</v>
      </c>
      <c r="J94" s="93" t="s">
        <v>1371</v>
      </c>
      <c r="K94" s="78">
        <v>127</v>
      </c>
      <c r="L94" s="76" t="s">
        <v>1281</v>
      </c>
      <c r="M94" s="194"/>
      <c r="N94" s="87"/>
      <c r="O94" s="59"/>
    </row>
    <row r="95" spans="1:15" hidden="1">
      <c r="A95" s="29">
        <f>IF(C95="","",SUBTOTAL(103,$C$9:C95))</f>
        <v>0</v>
      </c>
      <c r="B95" s="84" t="s">
        <v>150</v>
      </c>
      <c r="C95" s="82" t="s">
        <v>1366</v>
      </c>
      <c r="D95" s="84" t="s">
        <v>1347</v>
      </c>
      <c r="E95" s="85" t="s">
        <v>735</v>
      </c>
      <c r="F95" s="84" t="s">
        <v>1375</v>
      </c>
      <c r="G95" s="84" t="s">
        <v>1376</v>
      </c>
      <c r="H95" s="86" t="s">
        <v>1369</v>
      </c>
      <c r="I95" s="91" t="s">
        <v>1370</v>
      </c>
      <c r="J95" s="93" t="s">
        <v>1371</v>
      </c>
      <c r="K95" s="78">
        <v>34</v>
      </c>
      <c r="L95" s="76" t="s">
        <v>1318</v>
      </c>
      <c r="M95" s="194"/>
      <c r="N95" s="87"/>
      <c r="O95" s="59"/>
    </row>
    <row r="96" spans="1:15" hidden="1">
      <c r="A96" s="29">
        <f>IF(C96="","",SUBTOTAL(103,$C$9:C96))</f>
        <v>0</v>
      </c>
      <c r="B96" s="84" t="s">
        <v>150</v>
      </c>
      <c r="C96" s="82" t="s">
        <v>1366</v>
      </c>
      <c r="D96" s="84" t="s">
        <v>1347</v>
      </c>
      <c r="E96" s="85" t="s">
        <v>735</v>
      </c>
      <c r="F96" s="84" t="s">
        <v>1377</v>
      </c>
      <c r="G96" s="84" t="s">
        <v>1378</v>
      </c>
      <c r="H96" s="86" t="s">
        <v>1369</v>
      </c>
      <c r="I96" s="91" t="s">
        <v>1370</v>
      </c>
      <c r="J96" s="93" t="s">
        <v>1371</v>
      </c>
      <c r="K96" s="78">
        <v>59</v>
      </c>
      <c r="L96" s="76" t="s">
        <v>1318</v>
      </c>
      <c r="M96" s="194"/>
      <c r="N96" s="87"/>
      <c r="O96" s="59"/>
    </row>
    <row r="97" spans="1:15" hidden="1">
      <c r="A97" s="29">
        <f>IF(C97="","",SUBTOTAL(103,$C$9:C97))</f>
        <v>0</v>
      </c>
      <c r="B97" s="84" t="s">
        <v>150</v>
      </c>
      <c r="C97" s="82" t="s">
        <v>1366</v>
      </c>
      <c r="D97" s="84" t="s">
        <v>1347</v>
      </c>
      <c r="E97" s="85" t="s">
        <v>735</v>
      </c>
      <c r="F97" s="84" t="s">
        <v>1379</v>
      </c>
      <c r="G97" s="84" t="s">
        <v>1380</v>
      </c>
      <c r="H97" s="86" t="s">
        <v>1369</v>
      </c>
      <c r="I97" s="91" t="s">
        <v>1370</v>
      </c>
      <c r="J97" s="93" t="s">
        <v>1371</v>
      </c>
      <c r="K97" s="78">
        <v>65</v>
      </c>
      <c r="L97" s="76" t="s">
        <v>1318</v>
      </c>
      <c r="M97" s="194"/>
      <c r="N97" s="87"/>
      <c r="O97" s="59"/>
    </row>
    <row r="98" spans="1:15" hidden="1">
      <c r="A98" s="29">
        <f>IF(C98="","",SUBTOTAL(103,$C$9:C98))</f>
        <v>0</v>
      </c>
      <c r="B98" s="84" t="s">
        <v>150</v>
      </c>
      <c r="C98" s="82" t="s">
        <v>1366</v>
      </c>
      <c r="D98" s="84" t="s">
        <v>1347</v>
      </c>
      <c r="E98" s="85" t="s">
        <v>735</v>
      </c>
      <c r="F98" s="84" t="s">
        <v>1381</v>
      </c>
      <c r="G98" s="84" t="s">
        <v>1382</v>
      </c>
      <c r="H98" s="86" t="s">
        <v>1369</v>
      </c>
      <c r="I98" s="91" t="s">
        <v>1370</v>
      </c>
      <c r="J98" s="93" t="s">
        <v>1371</v>
      </c>
      <c r="K98" s="78">
        <v>72</v>
      </c>
      <c r="L98" s="76" t="s">
        <v>1318</v>
      </c>
      <c r="M98" s="194"/>
      <c r="N98" s="87"/>
      <c r="O98" s="59"/>
    </row>
    <row r="99" spans="1:15" hidden="1">
      <c r="A99" s="29">
        <f>IF(C99="","",SUBTOTAL(103,$C$9:C99))</f>
        <v>0</v>
      </c>
      <c r="B99" s="84" t="s">
        <v>150</v>
      </c>
      <c r="C99" s="82" t="s">
        <v>1366</v>
      </c>
      <c r="D99" s="84" t="s">
        <v>1351</v>
      </c>
      <c r="E99" s="85" t="s">
        <v>735</v>
      </c>
      <c r="F99" s="84" t="s">
        <v>1383</v>
      </c>
      <c r="G99" s="84" t="s">
        <v>1384</v>
      </c>
      <c r="H99" s="86" t="s">
        <v>1369</v>
      </c>
      <c r="I99" s="91" t="s">
        <v>1370</v>
      </c>
      <c r="J99" s="93" t="s">
        <v>1371</v>
      </c>
      <c r="K99" s="78">
        <v>169</v>
      </c>
      <c r="L99" s="76" t="s">
        <v>1281</v>
      </c>
      <c r="M99" s="194"/>
      <c r="N99" s="87"/>
      <c r="O99" s="59"/>
    </row>
    <row r="100" spans="1:15" hidden="1">
      <c r="A100" s="29">
        <f>IF(C100="","",SUBTOTAL(103,$C$9:C100))</f>
        <v>0</v>
      </c>
      <c r="B100" s="84" t="s">
        <v>150</v>
      </c>
      <c r="C100" s="82" t="s">
        <v>1366</v>
      </c>
      <c r="D100" s="84" t="s">
        <v>987</v>
      </c>
      <c r="E100" s="85" t="s">
        <v>735</v>
      </c>
      <c r="F100" s="84" t="s">
        <v>1385</v>
      </c>
      <c r="G100" s="84" t="s">
        <v>1386</v>
      </c>
      <c r="H100" s="86" t="s">
        <v>1369</v>
      </c>
      <c r="I100" s="91" t="s">
        <v>1370</v>
      </c>
      <c r="J100" s="93" t="s">
        <v>1371</v>
      </c>
      <c r="K100" s="78">
        <v>72</v>
      </c>
      <c r="L100" s="76" t="s">
        <v>1364</v>
      </c>
      <c r="M100" s="194"/>
      <c r="N100" s="87"/>
      <c r="O100" s="59"/>
    </row>
    <row r="101" spans="1:15" hidden="1">
      <c r="A101" s="29">
        <f>IF(C101="","",SUBTOTAL(103,$C$9:C101))</f>
        <v>0</v>
      </c>
      <c r="B101" s="84" t="s">
        <v>150</v>
      </c>
      <c r="C101" s="82" t="s">
        <v>1366</v>
      </c>
      <c r="D101" s="84" t="s">
        <v>1316</v>
      </c>
      <c r="E101" s="85" t="s">
        <v>2445</v>
      </c>
      <c r="F101" s="84" t="s">
        <v>1387</v>
      </c>
      <c r="G101" s="88" t="s">
        <v>1388</v>
      </c>
      <c r="H101" s="86" t="s">
        <v>1369</v>
      </c>
      <c r="I101" s="91" t="s">
        <v>1370</v>
      </c>
      <c r="J101" s="93" t="s">
        <v>1371</v>
      </c>
      <c r="K101" s="78">
        <v>102</v>
      </c>
      <c r="L101" s="76" t="s">
        <v>1281</v>
      </c>
      <c r="M101" s="194"/>
      <c r="N101" s="87"/>
      <c r="O101" s="59"/>
    </row>
    <row r="102" spans="1:15" hidden="1">
      <c r="A102" s="29">
        <f>IF(C102="","",SUBTOTAL(103,$C$9:C102))</f>
        <v>0</v>
      </c>
      <c r="B102" s="84" t="s">
        <v>150</v>
      </c>
      <c r="C102" s="82" t="s">
        <v>1366</v>
      </c>
      <c r="D102" s="84" t="s">
        <v>1316</v>
      </c>
      <c r="E102" s="85" t="s">
        <v>2445</v>
      </c>
      <c r="F102" s="84" t="s">
        <v>1389</v>
      </c>
      <c r="G102" s="88" t="s">
        <v>1390</v>
      </c>
      <c r="H102" s="86" t="s">
        <v>1369</v>
      </c>
      <c r="I102" s="91" t="s">
        <v>1370</v>
      </c>
      <c r="J102" s="93" t="s">
        <v>1371</v>
      </c>
      <c r="K102" s="78">
        <v>64</v>
      </c>
      <c r="L102" s="76" t="s">
        <v>1281</v>
      </c>
      <c r="M102" s="194"/>
      <c r="N102" s="87"/>
      <c r="O102" s="59"/>
    </row>
    <row r="103" spans="1:15" hidden="1">
      <c r="A103" s="29">
        <f>IF(C103="","",SUBTOTAL(103,$C$9:C103))</f>
        <v>0</v>
      </c>
      <c r="B103" s="84" t="s">
        <v>150</v>
      </c>
      <c r="C103" s="82" t="s">
        <v>1366</v>
      </c>
      <c r="D103" s="84" t="s">
        <v>1316</v>
      </c>
      <c r="E103" s="85" t="s">
        <v>2445</v>
      </c>
      <c r="F103" s="84" t="s">
        <v>1391</v>
      </c>
      <c r="G103" s="88" t="s">
        <v>1392</v>
      </c>
      <c r="H103" s="86" t="s">
        <v>1369</v>
      </c>
      <c r="I103" s="91" t="s">
        <v>1370</v>
      </c>
      <c r="J103" s="93" t="s">
        <v>1371</v>
      </c>
      <c r="K103" s="78">
        <v>46</v>
      </c>
      <c r="L103" s="76" t="s">
        <v>1364</v>
      </c>
      <c r="M103" s="194"/>
      <c r="N103" s="87"/>
      <c r="O103" s="59"/>
    </row>
    <row r="104" spans="1:15" hidden="1">
      <c r="A104" s="29">
        <f>IF(C104="","",SUBTOTAL(103,$C$9:C104))</f>
        <v>0</v>
      </c>
      <c r="B104" s="84" t="s">
        <v>150</v>
      </c>
      <c r="C104" s="82" t="s">
        <v>1366</v>
      </c>
      <c r="D104" s="84" t="s">
        <v>1316</v>
      </c>
      <c r="E104" s="85" t="s">
        <v>2445</v>
      </c>
      <c r="F104" s="84" t="s">
        <v>1393</v>
      </c>
      <c r="G104" s="88" t="s">
        <v>1394</v>
      </c>
      <c r="H104" s="86" t="s">
        <v>1369</v>
      </c>
      <c r="I104" s="91" t="s">
        <v>1370</v>
      </c>
      <c r="J104" s="93" t="s">
        <v>1371</v>
      </c>
      <c r="K104" s="78">
        <v>104</v>
      </c>
      <c r="L104" s="76" t="s">
        <v>1281</v>
      </c>
      <c r="M104" s="194"/>
      <c r="N104" s="87"/>
      <c r="O104" s="59"/>
    </row>
    <row r="105" spans="1:15" hidden="1">
      <c r="A105" s="29">
        <f>IF(C105="","",SUBTOTAL(103,$C$9:C105))</f>
        <v>0</v>
      </c>
      <c r="B105" s="84" t="s">
        <v>150</v>
      </c>
      <c r="C105" s="82" t="s">
        <v>1366</v>
      </c>
      <c r="D105" s="84" t="s">
        <v>1316</v>
      </c>
      <c r="E105" s="85" t="s">
        <v>2445</v>
      </c>
      <c r="F105" s="84" t="s">
        <v>1395</v>
      </c>
      <c r="G105" s="88" t="s">
        <v>1396</v>
      </c>
      <c r="H105" s="86" t="s">
        <v>1369</v>
      </c>
      <c r="I105" s="91" t="s">
        <v>1370</v>
      </c>
      <c r="J105" s="93" t="s">
        <v>1371</v>
      </c>
      <c r="K105" s="78">
        <v>65</v>
      </c>
      <c r="L105" s="76" t="s">
        <v>1281</v>
      </c>
      <c r="M105" s="194"/>
      <c r="N105" s="87"/>
      <c r="O105" s="59"/>
    </row>
    <row r="106" spans="1:15" hidden="1">
      <c r="A106" s="29">
        <f>IF(C106="","",SUBTOTAL(103,$C$9:C106))</f>
        <v>0</v>
      </c>
      <c r="B106" s="84" t="s">
        <v>150</v>
      </c>
      <c r="C106" s="82" t="s">
        <v>1366</v>
      </c>
      <c r="D106" s="84" t="s">
        <v>1316</v>
      </c>
      <c r="E106" s="85" t="s">
        <v>2445</v>
      </c>
      <c r="F106" s="84" t="s">
        <v>1397</v>
      </c>
      <c r="G106" s="88" t="s">
        <v>1398</v>
      </c>
      <c r="H106" s="86" t="s">
        <v>1369</v>
      </c>
      <c r="I106" s="91" t="s">
        <v>1370</v>
      </c>
      <c r="J106" s="93" t="s">
        <v>1371</v>
      </c>
      <c r="K106" s="78">
        <v>56</v>
      </c>
      <c r="L106" s="76" t="s">
        <v>1281</v>
      </c>
      <c r="M106" s="194"/>
      <c r="N106" s="87"/>
      <c r="O106" s="59"/>
    </row>
    <row r="107" spans="1:15" hidden="1">
      <c r="A107" s="29">
        <f>IF(C107="","",SUBTOTAL(103,$C$9:C107))</f>
        <v>0</v>
      </c>
      <c r="B107" s="84" t="s">
        <v>150</v>
      </c>
      <c r="C107" s="82" t="s">
        <v>1366</v>
      </c>
      <c r="D107" s="84" t="s">
        <v>1399</v>
      </c>
      <c r="E107" s="85" t="s">
        <v>735</v>
      </c>
      <c r="F107" s="84" t="s">
        <v>1400</v>
      </c>
      <c r="G107" s="84" t="s">
        <v>1401</v>
      </c>
      <c r="H107" s="86" t="s">
        <v>1369</v>
      </c>
      <c r="I107" s="91" t="s">
        <v>1370</v>
      </c>
      <c r="J107" s="93" t="s">
        <v>1371</v>
      </c>
      <c r="K107" s="78">
        <v>22</v>
      </c>
      <c r="L107" s="76" t="s">
        <v>1364</v>
      </c>
      <c r="M107" s="194"/>
      <c r="N107" s="87"/>
      <c r="O107" s="59"/>
    </row>
    <row r="108" spans="1:15" hidden="1">
      <c r="A108" s="29">
        <f>IF(C108="","",SUBTOTAL(103,$C$9:C108))</f>
        <v>0</v>
      </c>
      <c r="B108" s="84" t="s">
        <v>150</v>
      </c>
      <c r="C108" s="82" t="s">
        <v>1366</v>
      </c>
      <c r="D108" s="84" t="s">
        <v>1399</v>
      </c>
      <c r="E108" s="85" t="s">
        <v>735</v>
      </c>
      <c r="F108" s="84" t="s">
        <v>1402</v>
      </c>
      <c r="G108" s="84" t="s">
        <v>1403</v>
      </c>
      <c r="H108" s="86" t="s">
        <v>1369</v>
      </c>
      <c r="I108" s="91" t="s">
        <v>1370</v>
      </c>
      <c r="J108" s="93" t="s">
        <v>1371</v>
      </c>
      <c r="K108" s="78">
        <v>22</v>
      </c>
      <c r="L108" s="76" t="s">
        <v>1286</v>
      </c>
      <c r="M108" s="194"/>
      <c r="N108" s="87"/>
      <c r="O108" s="59"/>
    </row>
    <row r="109" spans="1:15" hidden="1">
      <c r="A109" s="29">
        <f>IF(C109="","",SUBTOTAL(103,$C$9:C109))</f>
        <v>0</v>
      </c>
      <c r="B109" s="84" t="s">
        <v>150</v>
      </c>
      <c r="C109" s="82" t="s">
        <v>1366</v>
      </c>
      <c r="D109" s="84" t="s">
        <v>1399</v>
      </c>
      <c r="E109" s="85" t="s">
        <v>735</v>
      </c>
      <c r="F109" s="84" t="s">
        <v>1404</v>
      </c>
      <c r="G109" s="84" t="s">
        <v>1405</v>
      </c>
      <c r="H109" s="86" t="s">
        <v>1369</v>
      </c>
      <c r="I109" s="91" t="s">
        <v>1370</v>
      </c>
      <c r="J109" s="93" t="s">
        <v>1371</v>
      </c>
      <c r="K109" s="78">
        <v>5</v>
      </c>
      <c r="L109" s="76" t="s">
        <v>1406</v>
      </c>
      <c r="M109" s="194"/>
      <c r="N109" s="87"/>
      <c r="O109" s="59"/>
    </row>
    <row r="110" spans="1:15" hidden="1">
      <c r="A110" s="29">
        <f>IF(C110="","",SUBTOTAL(103,$C$9:C110))</f>
        <v>0</v>
      </c>
      <c r="B110" s="84" t="s">
        <v>150</v>
      </c>
      <c r="C110" s="82" t="s">
        <v>1366</v>
      </c>
      <c r="D110" s="84" t="s">
        <v>1325</v>
      </c>
      <c r="E110" s="85" t="s">
        <v>735</v>
      </c>
      <c r="F110" s="84" t="s">
        <v>1407</v>
      </c>
      <c r="G110" s="84" t="s">
        <v>1408</v>
      </c>
      <c r="H110" s="86" t="s">
        <v>1369</v>
      </c>
      <c r="I110" s="91" t="s">
        <v>1370</v>
      </c>
      <c r="J110" s="93" t="s">
        <v>1371</v>
      </c>
      <c r="K110" s="78">
        <v>50</v>
      </c>
      <c r="L110" s="76" t="s">
        <v>1318</v>
      </c>
      <c r="M110" s="194"/>
      <c r="N110" s="87"/>
      <c r="O110" s="59"/>
    </row>
    <row r="111" spans="1:15" hidden="1">
      <c r="A111" s="29">
        <f>IF(C111="","",SUBTOTAL(103,$C$9:C111))</f>
        <v>0</v>
      </c>
      <c r="B111" s="84" t="s">
        <v>150</v>
      </c>
      <c r="C111" s="82" t="s">
        <v>1366</v>
      </c>
      <c r="D111" s="84" t="s">
        <v>1325</v>
      </c>
      <c r="E111" s="85" t="s">
        <v>735</v>
      </c>
      <c r="F111" s="84" t="s">
        <v>1409</v>
      </c>
      <c r="G111" s="84" t="s">
        <v>1410</v>
      </c>
      <c r="H111" s="86" t="s">
        <v>1369</v>
      </c>
      <c r="I111" s="91" t="s">
        <v>1370</v>
      </c>
      <c r="J111" s="93" t="s">
        <v>1371</v>
      </c>
      <c r="K111" s="78">
        <v>44</v>
      </c>
      <c r="L111" s="76" t="s">
        <v>1318</v>
      </c>
      <c r="M111" s="194"/>
      <c r="N111" s="87"/>
      <c r="O111" s="59"/>
    </row>
    <row r="112" spans="1:15" hidden="1">
      <c r="A112" s="29">
        <f>IF(C112="","",SUBTOTAL(103,$C$9:C112))</f>
        <v>0</v>
      </c>
      <c r="B112" s="84" t="s">
        <v>150</v>
      </c>
      <c r="C112" s="82" t="s">
        <v>1366</v>
      </c>
      <c r="D112" s="84" t="s">
        <v>1325</v>
      </c>
      <c r="E112" s="85" t="s">
        <v>735</v>
      </c>
      <c r="F112" s="84" t="s">
        <v>1411</v>
      </c>
      <c r="G112" s="84" t="s">
        <v>1412</v>
      </c>
      <c r="H112" s="86" t="s">
        <v>1369</v>
      </c>
      <c r="I112" s="91" t="s">
        <v>1370</v>
      </c>
      <c r="J112" s="93" t="s">
        <v>1371</v>
      </c>
      <c r="K112" s="78">
        <v>6</v>
      </c>
      <c r="L112" s="76" t="s">
        <v>1406</v>
      </c>
      <c r="M112" s="194"/>
      <c r="N112" s="87"/>
      <c r="O112" s="59"/>
    </row>
    <row r="113" spans="1:15" hidden="1">
      <c r="A113" s="29">
        <f>IF(C113="","",SUBTOTAL(103,$C$9:C113))</f>
        <v>0</v>
      </c>
      <c r="B113" s="84" t="s">
        <v>150</v>
      </c>
      <c r="C113" s="82" t="s">
        <v>1366</v>
      </c>
      <c r="D113" s="84" t="s">
        <v>1413</v>
      </c>
      <c r="E113" s="85" t="s">
        <v>735</v>
      </c>
      <c r="F113" s="84" t="s">
        <v>1414</v>
      </c>
      <c r="G113" s="84" t="s">
        <v>1415</v>
      </c>
      <c r="H113" s="86" t="s">
        <v>1369</v>
      </c>
      <c r="I113" s="91" t="s">
        <v>1370</v>
      </c>
      <c r="J113" s="93" t="s">
        <v>1371</v>
      </c>
      <c r="K113" s="78">
        <v>40</v>
      </c>
      <c r="L113" s="76" t="s">
        <v>1318</v>
      </c>
      <c r="M113" s="194"/>
      <c r="N113" s="87"/>
      <c r="O113" s="59"/>
    </row>
    <row r="114" spans="1:15" hidden="1">
      <c r="A114" s="29">
        <f>IF(C114="","",SUBTOTAL(103,$C$9:C114))</f>
        <v>0</v>
      </c>
      <c r="B114" s="84" t="s">
        <v>150</v>
      </c>
      <c r="C114" s="82" t="s">
        <v>1366</v>
      </c>
      <c r="D114" s="84" t="s">
        <v>1416</v>
      </c>
      <c r="E114" s="85" t="s">
        <v>735</v>
      </c>
      <c r="F114" s="84" t="s">
        <v>1417</v>
      </c>
      <c r="G114" s="84" t="s">
        <v>1418</v>
      </c>
      <c r="H114" s="86" t="s">
        <v>1369</v>
      </c>
      <c r="I114" s="91" t="s">
        <v>1370</v>
      </c>
      <c r="J114" s="93" t="s">
        <v>1371</v>
      </c>
      <c r="K114" s="78">
        <v>90</v>
      </c>
      <c r="L114" s="76" t="s">
        <v>1364</v>
      </c>
      <c r="M114" s="194"/>
      <c r="N114" s="87"/>
      <c r="O114" s="59"/>
    </row>
    <row r="115" spans="1:15" hidden="1">
      <c r="A115" s="29">
        <f>IF(C115="","",SUBTOTAL(103,$C$9:C115))</f>
        <v>0</v>
      </c>
      <c r="B115" s="84" t="s">
        <v>150</v>
      </c>
      <c r="C115" s="82" t="s">
        <v>1366</v>
      </c>
      <c r="D115" s="84" t="s">
        <v>1332</v>
      </c>
      <c r="E115" s="85" t="s">
        <v>735</v>
      </c>
      <c r="F115" s="84" t="s">
        <v>1419</v>
      </c>
      <c r="G115" s="84" t="s">
        <v>1420</v>
      </c>
      <c r="H115" s="86" t="s">
        <v>1369</v>
      </c>
      <c r="I115" s="91" t="s">
        <v>1370</v>
      </c>
      <c r="J115" s="93" t="s">
        <v>1371</v>
      </c>
      <c r="K115" s="78">
        <v>19</v>
      </c>
      <c r="L115" s="76" t="s">
        <v>1421</v>
      </c>
      <c r="M115" s="194"/>
      <c r="N115" s="87"/>
      <c r="O115" s="59"/>
    </row>
    <row r="116" spans="1:15" hidden="1">
      <c r="A116" s="29">
        <f>IF(C116="","",SUBTOTAL(103,$C$9:C116))</f>
        <v>0</v>
      </c>
      <c r="B116" s="84" t="s">
        <v>150</v>
      </c>
      <c r="C116" s="82" t="s">
        <v>1366</v>
      </c>
      <c r="D116" s="84" t="s">
        <v>1332</v>
      </c>
      <c r="E116" s="85" t="s">
        <v>735</v>
      </c>
      <c r="F116" s="84" t="s">
        <v>1422</v>
      </c>
      <c r="G116" s="84" t="s">
        <v>1423</v>
      </c>
      <c r="H116" s="86" t="s">
        <v>1369</v>
      </c>
      <c r="I116" s="91" t="s">
        <v>1370</v>
      </c>
      <c r="J116" s="93" t="s">
        <v>1371</v>
      </c>
      <c r="K116" s="78">
        <v>37</v>
      </c>
      <c r="L116" s="76" t="s">
        <v>1364</v>
      </c>
      <c r="M116" s="194"/>
      <c r="N116" s="87"/>
      <c r="O116" s="59"/>
    </row>
    <row r="117" spans="1:15" hidden="1">
      <c r="A117" s="29">
        <f>IF(C117="","",SUBTOTAL(103,$C$9:C117))</f>
        <v>0</v>
      </c>
      <c r="B117" s="84" t="s">
        <v>150</v>
      </c>
      <c r="C117" s="82" t="s">
        <v>1366</v>
      </c>
      <c r="D117" s="84" t="s">
        <v>1337</v>
      </c>
      <c r="E117" s="85" t="s">
        <v>735</v>
      </c>
      <c r="F117" s="84" t="s">
        <v>1424</v>
      </c>
      <c r="G117" s="84" t="s">
        <v>1425</v>
      </c>
      <c r="H117" s="86" t="s">
        <v>1369</v>
      </c>
      <c r="I117" s="91" t="s">
        <v>1370</v>
      </c>
      <c r="J117" s="93" t="s">
        <v>1371</v>
      </c>
      <c r="K117" s="78">
        <v>7</v>
      </c>
      <c r="L117" s="76" t="s">
        <v>1421</v>
      </c>
      <c r="M117" s="194"/>
      <c r="N117" s="87"/>
      <c r="O117" s="59"/>
    </row>
    <row r="118" spans="1:15" hidden="1">
      <c r="A118" s="29">
        <f>IF(C118="","",SUBTOTAL(103,$C$9:C118))</f>
        <v>0</v>
      </c>
      <c r="B118" s="84" t="s">
        <v>150</v>
      </c>
      <c r="C118" s="82" t="s">
        <v>1366</v>
      </c>
      <c r="D118" s="84" t="s">
        <v>1337</v>
      </c>
      <c r="E118" s="85" t="s">
        <v>735</v>
      </c>
      <c r="F118" s="84" t="s">
        <v>1426</v>
      </c>
      <c r="G118" s="84" t="s">
        <v>1427</v>
      </c>
      <c r="H118" s="86" t="s">
        <v>1369</v>
      </c>
      <c r="I118" s="91" t="s">
        <v>1370</v>
      </c>
      <c r="J118" s="93" t="s">
        <v>1371</v>
      </c>
      <c r="K118" s="78">
        <v>39</v>
      </c>
      <c r="L118" s="76" t="s">
        <v>1286</v>
      </c>
      <c r="M118" s="194"/>
      <c r="N118" s="87"/>
      <c r="O118" s="59"/>
    </row>
    <row r="119" spans="1:15" hidden="1">
      <c r="A119" s="29">
        <f>IF(C119="","",SUBTOTAL(103,$C$9:C119))</f>
        <v>0</v>
      </c>
      <c r="B119" s="84" t="s">
        <v>150</v>
      </c>
      <c r="C119" s="82" t="s">
        <v>1366</v>
      </c>
      <c r="D119" s="84" t="s">
        <v>1339</v>
      </c>
      <c r="E119" s="85" t="s">
        <v>735</v>
      </c>
      <c r="F119" s="84" t="s">
        <v>1428</v>
      </c>
      <c r="G119" s="84" t="s">
        <v>1429</v>
      </c>
      <c r="H119" s="86" t="s">
        <v>1369</v>
      </c>
      <c r="I119" s="91" t="s">
        <v>1370</v>
      </c>
      <c r="J119" s="93" t="s">
        <v>1371</v>
      </c>
      <c r="K119" s="78">
        <v>230</v>
      </c>
      <c r="L119" s="76" t="s">
        <v>1294</v>
      </c>
      <c r="M119" s="194"/>
      <c r="N119" s="87"/>
      <c r="O119" s="59"/>
    </row>
    <row r="120" spans="1:15" hidden="1">
      <c r="A120" s="29">
        <f>IF(C120="","",SUBTOTAL(103,$C$9:C120))</f>
        <v>0</v>
      </c>
      <c r="B120" s="84" t="s">
        <v>150</v>
      </c>
      <c r="C120" s="82" t="s">
        <v>1366</v>
      </c>
      <c r="D120" s="84" t="s">
        <v>1342</v>
      </c>
      <c r="E120" s="85" t="s">
        <v>735</v>
      </c>
      <c r="F120" s="84" t="s">
        <v>1430</v>
      </c>
      <c r="G120" s="84" t="s">
        <v>1431</v>
      </c>
      <c r="H120" s="86" t="s">
        <v>1369</v>
      </c>
      <c r="I120" s="91" t="s">
        <v>1370</v>
      </c>
      <c r="J120" s="93" t="s">
        <v>1371</v>
      </c>
      <c r="K120" s="78">
        <v>130</v>
      </c>
      <c r="L120" s="76" t="s">
        <v>1421</v>
      </c>
      <c r="M120" s="194"/>
      <c r="N120" s="87"/>
      <c r="O120" s="59"/>
    </row>
    <row r="121" spans="1:15" hidden="1">
      <c r="A121" s="29">
        <f>IF(C121="","",SUBTOTAL(103,$C$9:C121))</f>
        <v>0</v>
      </c>
      <c r="B121" s="84" t="s">
        <v>150</v>
      </c>
      <c r="C121" s="82" t="s">
        <v>1366</v>
      </c>
      <c r="D121" s="84" t="s">
        <v>1342</v>
      </c>
      <c r="E121" s="85" t="s">
        <v>735</v>
      </c>
      <c r="F121" s="84" t="s">
        <v>1432</v>
      </c>
      <c r="G121" s="84" t="s">
        <v>1433</v>
      </c>
      <c r="H121" s="86" t="s">
        <v>1369</v>
      </c>
      <c r="I121" s="91" t="s">
        <v>1370</v>
      </c>
      <c r="J121" s="93" t="s">
        <v>1371</v>
      </c>
      <c r="K121" s="78">
        <v>89</v>
      </c>
      <c r="L121" s="76" t="s">
        <v>1318</v>
      </c>
      <c r="M121" s="194"/>
      <c r="N121" s="87"/>
      <c r="O121" s="59"/>
    </row>
    <row r="122" spans="1:15" hidden="1">
      <c r="A122" s="29">
        <f>IF(C122="","",SUBTOTAL(103,$C$9:C122))</f>
        <v>0</v>
      </c>
      <c r="B122" s="84" t="s">
        <v>150</v>
      </c>
      <c r="C122" s="82" t="s">
        <v>1366</v>
      </c>
      <c r="D122" s="84" t="s">
        <v>1342</v>
      </c>
      <c r="E122" s="85" t="s">
        <v>735</v>
      </c>
      <c r="F122" s="84" t="s">
        <v>1434</v>
      </c>
      <c r="G122" s="84" t="s">
        <v>1435</v>
      </c>
      <c r="H122" s="86" t="s">
        <v>1369</v>
      </c>
      <c r="I122" s="91" t="s">
        <v>1370</v>
      </c>
      <c r="J122" s="93" t="s">
        <v>1371</v>
      </c>
      <c r="K122" s="78">
        <v>84</v>
      </c>
      <c r="L122" s="76" t="s">
        <v>1318</v>
      </c>
      <c r="M122" s="194"/>
      <c r="N122" s="87"/>
      <c r="O122" s="59"/>
    </row>
    <row r="123" spans="1:15" hidden="1">
      <c r="A123" s="29">
        <f>IF(C123="","",SUBTOTAL(103,$C$9:C123))</f>
        <v>0</v>
      </c>
      <c r="B123" s="84" t="s">
        <v>150</v>
      </c>
      <c r="C123" s="82" t="s">
        <v>1436</v>
      </c>
      <c r="D123" s="84" t="s">
        <v>1347</v>
      </c>
      <c r="E123" s="85" t="s">
        <v>735</v>
      </c>
      <c r="F123" s="80" t="s">
        <v>1437</v>
      </c>
      <c r="G123" s="80" t="s">
        <v>1438</v>
      </c>
      <c r="H123" s="86" t="s">
        <v>1369</v>
      </c>
      <c r="I123" s="91" t="s">
        <v>1370</v>
      </c>
      <c r="J123" s="93" t="s">
        <v>1371</v>
      </c>
      <c r="K123" s="78">
        <v>41</v>
      </c>
      <c r="L123" s="76" t="s">
        <v>1294</v>
      </c>
      <c r="M123" s="194"/>
      <c r="N123" s="87"/>
      <c r="O123" s="59"/>
    </row>
    <row r="124" spans="1:15" hidden="1">
      <c r="A124" s="29">
        <f>IF(C124="","",SUBTOTAL(103,$C$9:C124))</f>
        <v>0</v>
      </c>
      <c r="B124" s="84" t="s">
        <v>150</v>
      </c>
      <c r="C124" s="82" t="s">
        <v>1436</v>
      </c>
      <c r="D124" s="84" t="s">
        <v>1347</v>
      </c>
      <c r="E124" s="85" t="s">
        <v>735</v>
      </c>
      <c r="F124" s="80" t="s">
        <v>1439</v>
      </c>
      <c r="G124" s="80" t="s">
        <v>1440</v>
      </c>
      <c r="H124" s="86" t="s">
        <v>1369</v>
      </c>
      <c r="I124" s="91" t="s">
        <v>1370</v>
      </c>
      <c r="J124" s="93" t="s">
        <v>1371</v>
      </c>
      <c r="K124" s="78">
        <v>92</v>
      </c>
      <c r="L124" s="76" t="s">
        <v>1294</v>
      </c>
      <c r="M124" s="194"/>
      <c r="N124" s="87"/>
      <c r="O124" s="59"/>
    </row>
    <row r="125" spans="1:15" hidden="1">
      <c r="A125" s="29">
        <f>IF(C125="","",SUBTOTAL(103,$C$9:C125))</f>
        <v>0</v>
      </c>
      <c r="B125" s="84" t="s">
        <v>150</v>
      </c>
      <c r="C125" s="82" t="s">
        <v>1436</v>
      </c>
      <c r="D125" s="84" t="s">
        <v>1347</v>
      </c>
      <c r="E125" s="85" t="s">
        <v>735</v>
      </c>
      <c r="F125" s="80" t="s">
        <v>1441</v>
      </c>
      <c r="G125" s="80"/>
      <c r="H125" s="86" t="s">
        <v>1348</v>
      </c>
      <c r="I125" s="91" t="s">
        <v>1370</v>
      </c>
      <c r="J125" s="93" t="s">
        <v>1371</v>
      </c>
      <c r="K125" s="78">
        <v>120</v>
      </c>
      <c r="L125" s="76" t="s">
        <v>1318</v>
      </c>
      <c r="M125" s="194"/>
      <c r="N125" s="87"/>
      <c r="O125" s="59"/>
    </row>
    <row r="126" spans="1:15" hidden="1">
      <c r="A126" s="29">
        <f>IF(C126="","",SUBTOTAL(103,$C$9:C126))</f>
        <v>0</v>
      </c>
      <c r="B126" s="84" t="s">
        <v>150</v>
      </c>
      <c r="C126" s="82" t="s">
        <v>1436</v>
      </c>
      <c r="D126" s="84" t="s">
        <v>1442</v>
      </c>
      <c r="E126" s="85" t="s">
        <v>735</v>
      </c>
      <c r="F126" s="80" t="s">
        <v>1443</v>
      </c>
      <c r="G126" s="80" t="s">
        <v>1444</v>
      </c>
      <c r="H126" s="86" t="s">
        <v>1369</v>
      </c>
      <c r="I126" s="91" t="s">
        <v>1370</v>
      </c>
      <c r="J126" s="93" t="s">
        <v>1371</v>
      </c>
      <c r="K126" s="78">
        <v>9</v>
      </c>
      <c r="L126" s="76" t="s">
        <v>1318</v>
      </c>
      <c r="M126" s="194"/>
      <c r="N126" s="87"/>
      <c r="O126" s="59"/>
    </row>
    <row r="127" spans="1:15" hidden="1">
      <c r="A127" s="29">
        <f>IF(C127="","",SUBTOTAL(103,$C$9:C127))</f>
        <v>0</v>
      </c>
      <c r="B127" s="37" t="s">
        <v>150</v>
      </c>
      <c r="C127" s="30" t="s">
        <v>1445</v>
      </c>
      <c r="D127" s="37" t="s">
        <v>984</v>
      </c>
      <c r="E127" s="31" t="s">
        <v>735</v>
      </c>
      <c r="F127" s="62" t="s">
        <v>1446</v>
      </c>
      <c r="G127" s="62" t="s">
        <v>1446</v>
      </c>
      <c r="H127" s="30" t="s">
        <v>1447</v>
      </c>
      <c r="I127" s="92">
        <v>800</v>
      </c>
      <c r="J127" s="45" t="s">
        <v>1448</v>
      </c>
      <c r="K127" s="34">
        <v>880</v>
      </c>
      <c r="L127" s="64" t="s">
        <v>1281</v>
      </c>
      <c r="M127" s="187"/>
      <c r="N127" s="35"/>
      <c r="O127" s="12"/>
    </row>
    <row r="128" spans="1:15" hidden="1">
      <c r="A128" s="29">
        <f>IF(C128="","",SUBTOTAL(103,$C$9:C128))</f>
        <v>0</v>
      </c>
      <c r="B128" s="37" t="s">
        <v>150</v>
      </c>
      <c r="C128" s="30" t="s">
        <v>1445</v>
      </c>
      <c r="D128" s="37" t="s">
        <v>1347</v>
      </c>
      <c r="E128" s="31" t="s">
        <v>735</v>
      </c>
      <c r="F128" s="62" t="s">
        <v>1446</v>
      </c>
      <c r="G128" s="62" t="s">
        <v>1446</v>
      </c>
      <c r="H128" s="30" t="s">
        <v>1447</v>
      </c>
      <c r="I128" s="92">
        <v>260</v>
      </c>
      <c r="J128" s="45" t="s">
        <v>1206</v>
      </c>
      <c r="K128" s="34">
        <v>448</v>
      </c>
      <c r="L128" s="64" t="s">
        <v>1281</v>
      </c>
      <c r="M128" s="187"/>
      <c r="N128" s="35"/>
      <c r="O128" s="12"/>
    </row>
    <row r="129" spans="1:15" hidden="1">
      <c r="A129" s="29">
        <f>IF(C129="","",SUBTOTAL(103,$C$9:C129))</f>
        <v>0</v>
      </c>
      <c r="B129" s="37" t="s">
        <v>150</v>
      </c>
      <c r="C129" s="30" t="s">
        <v>1445</v>
      </c>
      <c r="D129" s="37" t="s">
        <v>1347</v>
      </c>
      <c r="E129" s="31" t="s">
        <v>735</v>
      </c>
      <c r="F129" s="62" t="s">
        <v>1446</v>
      </c>
      <c r="G129" s="62" t="s">
        <v>1446</v>
      </c>
      <c r="H129" s="30" t="s">
        <v>1449</v>
      </c>
      <c r="I129" s="92">
        <v>16</v>
      </c>
      <c r="J129" s="45" t="s">
        <v>1206</v>
      </c>
      <c r="K129" s="34">
        <v>6</v>
      </c>
      <c r="L129" s="64" t="s">
        <v>1281</v>
      </c>
      <c r="M129" s="187"/>
      <c r="N129" s="35"/>
      <c r="O129" s="12"/>
    </row>
    <row r="130" spans="1:15" hidden="1">
      <c r="A130" s="29">
        <f>IF(C130="","",SUBTOTAL(103,$C$9:C130))</f>
        <v>0</v>
      </c>
      <c r="B130" s="37" t="s">
        <v>150</v>
      </c>
      <c r="C130" s="30" t="s">
        <v>1445</v>
      </c>
      <c r="D130" s="37" t="s">
        <v>1351</v>
      </c>
      <c r="E130" s="31" t="s">
        <v>735</v>
      </c>
      <c r="F130" s="62" t="s">
        <v>1446</v>
      </c>
      <c r="G130" s="62" t="s">
        <v>1446</v>
      </c>
      <c r="H130" s="30" t="s">
        <v>1449</v>
      </c>
      <c r="I130" s="92">
        <v>130</v>
      </c>
      <c r="J130" s="45" t="s">
        <v>1206</v>
      </c>
      <c r="K130" s="34">
        <v>46</v>
      </c>
      <c r="L130" s="64" t="s">
        <v>1281</v>
      </c>
      <c r="M130" s="187"/>
      <c r="N130" s="35"/>
      <c r="O130" s="12"/>
    </row>
    <row r="131" spans="1:15" hidden="1">
      <c r="A131" s="29">
        <f>IF(C131="","",SUBTOTAL(103,$C$9:C131))</f>
        <v>0</v>
      </c>
      <c r="B131" s="37" t="s">
        <v>150</v>
      </c>
      <c r="C131" s="30" t="s">
        <v>1445</v>
      </c>
      <c r="D131" s="37" t="s">
        <v>987</v>
      </c>
      <c r="E131" s="31" t="s">
        <v>735</v>
      </c>
      <c r="F131" s="62" t="s">
        <v>1446</v>
      </c>
      <c r="G131" s="62" t="s">
        <v>1446</v>
      </c>
      <c r="H131" s="30" t="s">
        <v>1449</v>
      </c>
      <c r="I131" s="92">
        <v>245</v>
      </c>
      <c r="J131" s="45" t="s">
        <v>1206</v>
      </c>
      <c r="K131" s="34">
        <v>93</v>
      </c>
      <c r="L131" s="64" t="s">
        <v>1281</v>
      </c>
      <c r="M131" s="187"/>
      <c r="N131" s="35"/>
      <c r="O131" s="12"/>
    </row>
    <row r="132" spans="1:15" hidden="1">
      <c r="A132" s="29">
        <f>IF(C132="","",SUBTOTAL(103,$C$9:C132))</f>
        <v>0</v>
      </c>
      <c r="B132" s="37" t="s">
        <v>150</v>
      </c>
      <c r="C132" s="30" t="s">
        <v>1445</v>
      </c>
      <c r="D132" s="37" t="s">
        <v>1316</v>
      </c>
      <c r="E132" s="31" t="s">
        <v>2445</v>
      </c>
      <c r="F132" s="62" t="s">
        <v>1446</v>
      </c>
      <c r="G132" s="62" t="s">
        <v>1446</v>
      </c>
      <c r="H132" s="30" t="s">
        <v>1447</v>
      </c>
      <c r="I132" s="92">
        <v>760</v>
      </c>
      <c r="J132" s="45" t="s">
        <v>1206</v>
      </c>
      <c r="K132" s="34">
        <v>906</v>
      </c>
      <c r="L132" s="64" t="s">
        <v>1281</v>
      </c>
      <c r="M132" s="187"/>
      <c r="N132" s="35"/>
      <c r="O132" s="12"/>
    </row>
    <row r="133" spans="1:15" hidden="1">
      <c r="A133" s="29">
        <f>IF(C133="","",SUBTOTAL(103,$C$9:C133))</f>
        <v>0</v>
      </c>
      <c r="B133" s="37" t="s">
        <v>150</v>
      </c>
      <c r="C133" s="30" t="s">
        <v>1445</v>
      </c>
      <c r="D133" s="37" t="s">
        <v>1316</v>
      </c>
      <c r="E133" s="31" t="s">
        <v>2445</v>
      </c>
      <c r="F133" s="62" t="s">
        <v>1446</v>
      </c>
      <c r="G133" s="62" t="s">
        <v>1446</v>
      </c>
      <c r="H133" s="30" t="s">
        <v>1449</v>
      </c>
      <c r="I133" s="92">
        <v>5</v>
      </c>
      <c r="J133" s="45" t="s">
        <v>1206</v>
      </c>
      <c r="K133" s="34">
        <v>2</v>
      </c>
      <c r="L133" s="64" t="s">
        <v>1281</v>
      </c>
      <c r="M133" s="187"/>
      <c r="N133" s="35"/>
      <c r="O133" s="12"/>
    </row>
    <row r="134" spans="1:15" hidden="1">
      <c r="A134" s="29">
        <f>IF(C134="","",SUBTOTAL(103,$C$9:C134))</f>
        <v>0</v>
      </c>
      <c r="B134" s="37" t="s">
        <v>150</v>
      </c>
      <c r="C134" s="30" t="s">
        <v>1445</v>
      </c>
      <c r="D134" s="37" t="s">
        <v>1319</v>
      </c>
      <c r="E134" s="31" t="s">
        <v>735</v>
      </c>
      <c r="F134" s="62" t="s">
        <v>1446</v>
      </c>
      <c r="G134" s="62" t="s">
        <v>1446</v>
      </c>
      <c r="H134" s="30" t="s">
        <v>1449</v>
      </c>
      <c r="I134" s="92">
        <v>240</v>
      </c>
      <c r="J134" s="45" t="s">
        <v>1206</v>
      </c>
      <c r="K134" s="34">
        <v>95</v>
      </c>
      <c r="L134" s="64" t="s">
        <v>1281</v>
      </c>
      <c r="M134" s="187"/>
      <c r="N134" s="35"/>
      <c r="O134" s="12"/>
    </row>
    <row r="135" spans="1:15" hidden="1">
      <c r="A135" s="29">
        <f>IF(C135="","",SUBTOTAL(103,$C$9:C135))</f>
        <v>0</v>
      </c>
      <c r="B135" s="37" t="s">
        <v>150</v>
      </c>
      <c r="C135" s="30" t="s">
        <v>1445</v>
      </c>
      <c r="D135" s="37" t="s">
        <v>1320</v>
      </c>
      <c r="E135" s="31" t="s">
        <v>735</v>
      </c>
      <c r="F135" s="62" t="s">
        <v>1446</v>
      </c>
      <c r="G135" s="62" t="s">
        <v>1446</v>
      </c>
      <c r="H135" s="30" t="s">
        <v>1447</v>
      </c>
      <c r="I135" s="92">
        <v>215</v>
      </c>
      <c r="J135" s="45" t="s">
        <v>1206</v>
      </c>
      <c r="K135" s="34">
        <v>201</v>
      </c>
      <c r="L135" s="64" t="s">
        <v>1281</v>
      </c>
      <c r="M135" s="187"/>
      <c r="N135" s="35"/>
      <c r="O135" s="12"/>
    </row>
    <row r="136" spans="1:15" hidden="1">
      <c r="A136" s="29">
        <f>IF(C136="","",SUBTOTAL(103,$C$9:C136))</f>
        <v>0</v>
      </c>
      <c r="B136" s="37" t="s">
        <v>150</v>
      </c>
      <c r="C136" s="30" t="s">
        <v>1445</v>
      </c>
      <c r="D136" s="37" t="s">
        <v>1320</v>
      </c>
      <c r="E136" s="31" t="s">
        <v>735</v>
      </c>
      <c r="F136" s="62" t="s">
        <v>1446</v>
      </c>
      <c r="G136" s="62" t="s">
        <v>1446</v>
      </c>
      <c r="H136" s="30" t="s">
        <v>1449</v>
      </c>
      <c r="I136" s="92">
        <v>142</v>
      </c>
      <c r="J136" s="45" t="s">
        <v>1206</v>
      </c>
      <c r="K136" s="34">
        <v>49</v>
      </c>
      <c r="L136" s="64" t="s">
        <v>1281</v>
      </c>
      <c r="M136" s="187"/>
      <c r="N136" s="35"/>
      <c r="O136" s="12"/>
    </row>
    <row r="137" spans="1:15" hidden="1">
      <c r="A137" s="29">
        <f>IF(C137="","",SUBTOTAL(103,$C$9:C137))</f>
        <v>0</v>
      </c>
      <c r="B137" s="37" t="s">
        <v>150</v>
      </c>
      <c r="C137" s="30" t="s">
        <v>1445</v>
      </c>
      <c r="D137" s="37" t="s">
        <v>1325</v>
      </c>
      <c r="E137" s="31" t="s">
        <v>735</v>
      </c>
      <c r="F137" s="62" t="s">
        <v>1446</v>
      </c>
      <c r="G137" s="62" t="s">
        <v>1446</v>
      </c>
      <c r="H137" s="30" t="s">
        <v>1447</v>
      </c>
      <c r="I137" s="92">
        <v>415</v>
      </c>
      <c r="J137" s="45" t="s">
        <v>1206</v>
      </c>
      <c r="K137" s="34">
        <v>471</v>
      </c>
      <c r="L137" s="64" t="s">
        <v>1281</v>
      </c>
      <c r="M137" s="187"/>
      <c r="N137" s="35"/>
      <c r="O137" s="12"/>
    </row>
    <row r="138" spans="1:15" hidden="1">
      <c r="A138" s="29">
        <f>IF(C138="","",SUBTOTAL(103,$C$9:C138))</f>
        <v>0</v>
      </c>
      <c r="B138" s="37" t="s">
        <v>150</v>
      </c>
      <c r="C138" s="30" t="s">
        <v>1445</v>
      </c>
      <c r="D138" s="37" t="s">
        <v>985</v>
      </c>
      <c r="E138" s="31" t="s">
        <v>735</v>
      </c>
      <c r="F138" s="62" t="s">
        <v>1446</v>
      </c>
      <c r="G138" s="62" t="s">
        <v>1446</v>
      </c>
      <c r="H138" s="30" t="s">
        <v>1447</v>
      </c>
      <c r="I138" s="92">
        <v>300</v>
      </c>
      <c r="J138" s="45" t="s">
        <v>1206</v>
      </c>
      <c r="K138" s="34">
        <v>358</v>
      </c>
      <c r="L138" s="64" t="s">
        <v>1281</v>
      </c>
      <c r="M138" s="187"/>
      <c r="N138" s="35"/>
      <c r="O138" s="12"/>
    </row>
    <row r="139" spans="1:15" hidden="1">
      <c r="A139" s="29">
        <f>IF(C139="","",SUBTOTAL(103,$C$9:C139))</f>
        <v>0</v>
      </c>
      <c r="B139" s="37" t="s">
        <v>150</v>
      </c>
      <c r="C139" s="30" t="s">
        <v>1445</v>
      </c>
      <c r="D139" s="37" t="s">
        <v>1329</v>
      </c>
      <c r="E139" s="31" t="s">
        <v>735</v>
      </c>
      <c r="F139" s="62" t="s">
        <v>1446</v>
      </c>
      <c r="G139" s="62" t="s">
        <v>1446</v>
      </c>
      <c r="H139" s="30" t="s">
        <v>1449</v>
      </c>
      <c r="I139" s="92">
        <v>52</v>
      </c>
      <c r="J139" s="45" t="s">
        <v>1206</v>
      </c>
      <c r="K139" s="34">
        <v>19</v>
      </c>
      <c r="L139" s="64" t="s">
        <v>1281</v>
      </c>
      <c r="M139" s="187"/>
      <c r="N139" s="35"/>
      <c r="O139" s="12"/>
    </row>
    <row r="140" spans="1:15" hidden="1">
      <c r="A140" s="29">
        <f>IF(C140="","",SUBTOTAL(103,$C$9:C140))</f>
        <v>0</v>
      </c>
      <c r="B140" s="37" t="s">
        <v>150</v>
      </c>
      <c r="C140" s="30" t="s">
        <v>1445</v>
      </c>
      <c r="D140" s="37" t="s">
        <v>1332</v>
      </c>
      <c r="E140" s="31" t="s">
        <v>735</v>
      </c>
      <c r="F140" s="62" t="s">
        <v>1446</v>
      </c>
      <c r="G140" s="62" t="s">
        <v>1446</v>
      </c>
      <c r="H140" s="30" t="s">
        <v>1447</v>
      </c>
      <c r="I140" s="92">
        <v>490</v>
      </c>
      <c r="J140" s="45" t="s">
        <v>1206</v>
      </c>
      <c r="K140" s="34">
        <v>464</v>
      </c>
      <c r="L140" s="64" t="s">
        <v>1281</v>
      </c>
      <c r="M140" s="187"/>
      <c r="N140" s="35"/>
      <c r="O140" s="12"/>
    </row>
    <row r="141" spans="1:15" hidden="1">
      <c r="A141" s="29">
        <f>IF(C141="","",SUBTOTAL(103,$C$9:C141))</f>
        <v>0</v>
      </c>
      <c r="B141" s="37" t="s">
        <v>150</v>
      </c>
      <c r="C141" s="30" t="s">
        <v>1445</v>
      </c>
      <c r="D141" s="37" t="s">
        <v>1332</v>
      </c>
      <c r="E141" s="31" t="s">
        <v>735</v>
      </c>
      <c r="F141" s="62" t="s">
        <v>1446</v>
      </c>
      <c r="G141" s="62" t="s">
        <v>1446</v>
      </c>
      <c r="H141" s="30" t="s">
        <v>1449</v>
      </c>
      <c r="I141" s="92">
        <v>16</v>
      </c>
      <c r="J141" s="45" t="s">
        <v>1206</v>
      </c>
      <c r="K141" s="34">
        <v>7</v>
      </c>
      <c r="L141" s="64" t="s">
        <v>1281</v>
      </c>
      <c r="M141" s="187"/>
      <c r="N141" s="35"/>
      <c r="O141" s="12"/>
    </row>
    <row r="142" spans="1:15" hidden="1">
      <c r="A142" s="29">
        <f>IF(C142="","",SUBTOTAL(103,$C$9:C142))</f>
        <v>0</v>
      </c>
      <c r="B142" s="37" t="s">
        <v>150</v>
      </c>
      <c r="C142" s="30" t="s">
        <v>1445</v>
      </c>
      <c r="D142" s="37" t="s">
        <v>1337</v>
      </c>
      <c r="E142" s="31" t="s">
        <v>735</v>
      </c>
      <c r="F142" s="62" t="s">
        <v>1446</v>
      </c>
      <c r="G142" s="62" t="s">
        <v>1446</v>
      </c>
      <c r="H142" s="30" t="s">
        <v>1447</v>
      </c>
      <c r="I142" s="92">
        <v>215</v>
      </c>
      <c r="J142" s="45" t="s">
        <v>1206</v>
      </c>
      <c r="K142" s="34">
        <v>295</v>
      </c>
      <c r="L142" s="64" t="s">
        <v>1281</v>
      </c>
      <c r="M142" s="187"/>
      <c r="N142" s="35"/>
      <c r="O142" s="12"/>
    </row>
    <row r="143" spans="1:15">
      <c r="A143" s="29">
        <f>IF(C143="","",SUBTOTAL(103,$C$9:C143))</f>
        <v>1</v>
      </c>
      <c r="B143" s="37" t="s">
        <v>150</v>
      </c>
      <c r="C143" s="30" t="s">
        <v>1445</v>
      </c>
      <c r="D143" s="37" t="s">
        <v>1450</v>
      </c>
      <c r="E143" s="31" t="s">
        <v>2693</v>
      </c>
      <c r="F143" s="62" t="s">
        <v>1446</v>
      </c>
      <c r="G143" s="62" t="s">
        <v>1446</v>
      </c>
      <c r="H143" s="30" t="s">
        <v>1449</v>
      </c>
      <c r="I143" s="92">
        <v>100</v>
      </c>
      <c r="J143" s="45" t="s">
        <v>1206</v>
      </c>
      <c r="K143" s="34">
        <v>37</v>
      </c>
      <c r="L143" s="64" t="s">
        <v>1281</v>
      </c>
      <c r="M143" s="187"/>
      <c r="N143" s="35">
        <v>17</v>
      </c>
      <c r="O143" s="12" t="s">
        <v>147</v>
      </c>
    </row>
    <row r="144" spans="1:15" hidden="1">
      <c r="A144" s="29">
        <f>IF(C144="","",SUBTOTAL(103,$C$9:C144))</f>
        <v>1</v>
      </c>
      <c r="B144" s="37" t="s">
        <v>150</v>
      </c>
      <c r="C144" s="30" t="s">
        <v>1445</v>
      </c>
      <c r="D144" s="37" t="s">
        <v>1342</v>
      </c>
      <c r="E144" s="31" t="s">
        <v>735</v>
      </c>
      <c r="F144" s="62" t="s">
        <v>1446</v>
      </c>
      <c r="G144" s="62" t="s">
        <v>1446</v>
      </c>
      <c r="H144" s="30" t="s">
        <v>1449</v>
      </c>
      <c r="I144" s="92">
        <v>240</v>
      </c>
      <c r="J144" s="45" t="s">
        <v>1206</v>
      </c>
      <c r="K144" s="34">
        <v>100</v>
      </c>
      <c r="L144" s="64" t="s">
        <v>1281</v>
      </c>
      <c r="M144" s="187"/>
      <c r="N144" s="35"/>
      <c r="O144" s="12"/>
    </row>
    <row r="145" spans="1:16" hidden="1">
      <c r="A145" s="29">
        <f>IF(C145="","",SUBTOTAL(103,$C$9:C145))</f>
        <v>1</v>
      </c>
      <c r="B145" s="37" t="s">
        <v>150</v>
      </c>
      <c r="C145" s="30" t="s">
        <v>1445</v>
      </c>
      <c r="D145" s="37" t="s">
        <v>1442</v>
      </c>
      <c r="E145" s="31" t="s">
        <v>735</v>
      </c>
      <c r="F145" s="62" t="s">
        <v>1446</v>
      </c>
      <c r="G145" s="62" t="s">
        <v>1446</v>
      </c>
      <c r="H145" s="30" t="s">
        <v>1449</v>
      </c>
      <c r="I145" s="92">
        <v>100</v>
      </c>
      <c r="J145" s="45" t="s">
        <v>1206</v>
      </c>
      <c r="K145" s="34">
        <v>39</v>
      </c>
      <c r="L145" s="64" t="s">
        <v>1281</v>
      </c>
      <c r="M145" s="187"/>
      <c r="N145" s="35"/>
      <c r="O145" s="12"/>
    </row>
    <row r="146" spans="1:16" hidden="1">
      <c r="A146" s="29" t="str">
        <f>IF(C146="","",SUBTOTAL(103,$C$9:C146))</f>
        <v/>
      </c>
      <c r="B146" s="37"/>
      <c r="C146" s="30"/>
      <c r="D146" s="37"/>
      <c r="E146" s="31"/>
      <c r="F146" s="30"/>
      <c r="G146" s="30"/>
      <c r="H146" s="30"/>
      <c r="I146" s="65"/>
      <c r="J146" s="67"/>
      <c r="K146" s="63"/>
      <c r="L146" s="64"/>
      <c r="M146" s="187"/>
      <c r="N146" s="35"/>
      <c r="O146" s="12"/>
      <c r="P146" s="105" t="s">
        <v>2691</v>
      </c>
    </row>
    <row r="147" spans="1:16" hidden="1">
      <c r="A147" s="29" t="str">
        <f>IF(C147="","",SUBTOTAL(103,$C$9:C147))</f>
        <v/>
      </c>
      <c r="B147" s="37"/>
      <c r="C147" s="30"/>
      <c r="D147" s="37"/>
      <c r="E147" s="31"/>
      <c r="F147" s="30"/>
      <c r="G147" s="30"/>
      <c r="H147" s="30"/>
      <c r="I147" s="74" t="s">
        <v>2421</v>
      </c>
      <c r="J147" s="67"/>
      <c r="K147" s="63">
        <f>SUBTOTAL(9,K9:K145)</f>
        <v>37</v>
      </c>
      <c r="L147" s="64"/>
      <c r="M147" s="187"/>
      <c r="N147" s="35"/>
      <c r="O147" s="12"/>
      <c r="P147" s="105" t="s">
        <v>2691</v>
      </c>
    </row>
    <row r="148" spans="1:16">
      <c r="A148" s="29" t="str">
        <f>IF(C148="","",SUBTOTAL(103,$C$9:C148))</f>
        <v/>
      </c>
      <c r="B148" s="37"/>
      <c r="C148" s="30"/>
      <c r="D148" s="37"/>
      <c r="E148" s="31"/>
      <c r="F148" s="30"/>
      <c r="G148" s="30"/>
      <c r="H148" s="30"/>
      <c r="I148" s="65"/>
      <c r="J148" s="67"/>
      <c r="K148" s="63"/>
      <c r="L148" s="64"/>
      <c r="M148" s="187"/>
      <c r="N148" s="35"/>
      <c r="O148" s="12" t="s">
        <v>147</v>
      </c>
    </row>
    <row r="149" spans="1:16" hidden="1">
      <c r="A149" s="29" t="str">
        <f>IF(C149="","",SUBTOTAL(103,$C$9:C149))</f>
        <v/>
      </c>
      <c r="B149" s="37"/>
      <c r="C149" s="30"/>
      <c r="D149" s="37"/>
      <c r="E149" s="31"/>
      <c r="F149" s="30"/>
      <c r="G149" s="30"/>
      <c r="H149" s="30"/>
      <c r="I149" s="65"/>
      <c r="J149" s="67"/>
      <c r="K149" s="63"/>
      <c r="L149" s="64"/>
      <c r="M149" s="187"/>
      <c r="N149" s="35"/>
      <c r="O149" s="12"/>
    </row>
    <row r="150" spans="1:16" hidden="1">
      <c r="A150" s="29" t="str">
        <f>IF(C150="","",SUBTOTAL(103,$C$9:C150))</f>
        <v/>
      </c>
      <c r="B150" s="37"/>
      <c r="C150" s="30"/>
      <c r="D150" s="37"/>
      <c r="E150" s="31"/>
      <c r="F150" s="30"/>
      <c r="G150" s="30"/>
      <c r="H150" s="30"/>
      <c r="I150" s="65"/>
      <c r="J150" s="67"/>
      <c r="K150" s="63"/>
      <c r="L150" s="64"/>
      <c r="M150" s="187"/>
      <c r="N150" s="35"/>
      <c r="O150" s="12"/>
    </row>
    <row r="151" spans="1:16" hidden="1">
      <c r="A151" s="29" t="str">
        <f>IF(C151="","",SUBTOTAL(103,$C$9:C151))</f>
        <v/>
      </c>
      <c r="B151" s="37"/>
      <c r="C151" s="30"/>
      <c r="D151" s="37"/>
      <c r="E151" s="31"/>
      <c r="F151" s="30"/>
      <c r="G151" s="30"/>
      <c r="H151" s="30"/>
      <c r="I151" s="65"/>
      <c r="J151" s="67"/>
      <c r="K151" s="63"/>
      <c r="L151" s="64"/>
      <c r="M151" s="187"/>
      <c r="N151" s="35"/>
      <c r="O151" s="12"/>
    </row>
  </sheetData>
  <autoFilter ref="B8:O151">
    <filterColumn colId="7" showButton="0"/>
    <filterColumn colId="13">
      <customFilters>
        <customFilter operator="notEqual" val=" "/>
      </customFilters>
    </filterColumn>
  </autoFilter>
  <mergeCells count="2">
    <mergeCell ref="A2:N2"/>
    <mergeCell ref="H8:J8"/>
  </mergeCells>
  <phoneticPr fontId="8"/>
  <dataValidations count="1">
    <dataValidation type="list" allowBlank="1" showInputMessage="1" showErrorMessage="1" sqref="O9:O151">
      <formula1>$O$6</formula1>
    </dataValidation>
  </dataValidations>
  <printOptions horizontalCentered="1"/>
  <pageMargins left="0.70866141732283472" right="0.70866141732283472" top="0.35433070866141736" bottom="0.55118110236220474" header="0.31496062992125984" footer="0.31496062992125984"/>
  <pageSetup paperSize="9" orientation="landscape" horizontalDpi="1200" verticalDpi="1200" r:id="rId1"/>
  <headerFooter>
    <oddHeader>&amp;R【別紙４】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L18"/>
  <sheetViews>
    <sheetView tabSelected="1" zoomScale="85" zoomScaleNormal="85" workbookViewId="0">
      <pane ySplit="7" topLeftCell="A8" activePane="bottomLeft" state="frozen"/>
      <selection activeCell="M17" sqref="M17"/>
      <selection pane="bottomLeft" activeCell="F8" sqref="F8"/>
    </sheetView>
  </sheetViews>
  <sheetFormatPr defaultRowHeight="13.5" outlineLevelRow="1" outlineLevelCol="1"/>
  <cols>
    <col min="1" max="1" width="5.375" customWidth="1"/>
    <col min="2" max="2" width="11" hidden="1" customWidth="1" outlineLevel="1"/>
    <col min="3" max="3" width="10.625" style="3" customWidth="1" collapsed="1"/>
    <col min="4" max="4" width="11" bestFit="1" customWidth="1"/>
    <col min="5" max="5" width="11" style="1" customWidth="1"/>
    <col min="6" max="6" width="42.25" style="3" customWidth="1"/>
    <col min="7" max="7" width="19.25" style="3" customWidth="1"/>
    <col min="8" max="8" width="21.875" style="3" customWidth="1"/>
    <col min="9" max="9" width="9.5" customWidth="1"/>
    <col min="10" max="10" width="21.375" hidden="1" customWidth="1" outlineLevel="1"/>
    <col min="11" max="11" width="9" hidden="1" customWidth="1" outlineLevel="1"/>
    <col min="12" max="12" width="9" collapsed="1"/>
  </cols>
  <sheetData>
    <row r="1" spans="1:11" ht="18.75" customHeight="1"/>
    <row r="2" spans="1:11" ht="18.75" customHeight="1">
      <c r="A2" s="231" t="s">
        <v>2791</v>
      </c>
      <c r="B2" s="231"/>
      <c r="C2" s="231"/>
      <c r="D2" s="231"/>
      <c r="E2" s="231"/>
      <c r="F2" s="231"/>
      <c r="G2" s="231"/>
      <c r="H2" s="231"/>
      <c r="I2" s="231"/>
    </row>
    <row r="3" spans="1:11" ht="18.75" customHeight="1"/>
    <row r="4" spans="1:11" hidden="1" outlineLevel="1"/>
    <row r="5" spans="1:11" hidden="1" outlineLevel="1"/>
    <row r="6" spans="1:11" hidden="1" outlineLevel="1">
      <c r="E6"/>
      <c r="J6" s="9" t="s">
        <v>727</v>
      </c>
    </row>
    <row r="7" spans="1:11" ht="27" collapsed="1">
      <c r="A7" s="38" t="s">
        <v>1468</v>
      </c>
      <c r="B7" s="39" t="s">
        <v>149</v>
      </c>
      <c r="C7" s="26" t="s">
        <v>726</v>
      </c>
      <c r="D7" s="47" t="s">
        <v>2</v>
      </c>
      <c r="E7" s="47" t="s">
        <v>3</v>
      </c>
      <c r="F7" s="26" t="s">
        <v>1463</v>
      </c>
      <c r="G7" s="26" t="s">
        <v>1277</v>
      </c>
      <c r="H7" s="26" t="s">
        <v>143</v>
      </c>
      <c r="I7" s="51" t="s">
        <v>2163</v>
      </c>
      <c r="J7" s="10" t="s">
        <v>171</v>
      </c>
    </row>
    <row r="8" spans="1:11" ht="24.95" customHeight="1">
      <c r="A8" s="29">
        <f>IF(C8="","",SUBTOTAL(103,$C$8:C8))</f>
        <v>1</v>
      </c>
      <c r="B8" s="37"/>
      <c r="C8" s="62" t="s">
        <v>1837</v>
      </c>
      <c r="D8" s="37"/>
      <c r="E8" s="31" t="s">
        <v>2794</v>
      </c>
      <c r="F8" s="30" t="s">
        <v>1839</v>
      </c>
      <c r="G8" s="30" t="s">
        <v>1838</v>
      </c>
      <c r="H8" s="30" t="s">
        <v>1888</v>
      </c>
      <c r="I8" s="35">
        <v>5</v>
      </c>
      <c r="J8" s="12" t="s">
        <v>147</v>
      </c>
      <c r="K8" s="176" t="s">
        <v>2690</v>
      </c>
    </row>
    <row r="9" spans="1:11" ht="24.95" customHeight="1">
      <c r="A9" s="29">
        <f>IF(C9="","",SUBTOTAL(103,$C$8:C9))</f>
        <v>2</v>
      </c>
      <c r="B9" s="37"/>
      <c r="C9" s="62" t="s">
        <v>1837</v>
      </c>
      <c r="D9" s="37"/>
      <c r="E9" s="31" t="s">
        <v>2794</v>
      </c>
      <c r="F9" s="30" t="s">
        <v>2427</v>
      </c>
      <c r="G9" s="30" t="s">
        <v>1838</v>
      </c>
      <c r="H9" s="30" t="s">
        <v>1888</v>
      </c>
      <c r="I9" s="35">
        <v>5</v>
      </c>
      <c r="J9" s="12" t="s">
        <v>147</v>
      </c>
      <c r="K9" s="176" t="s">
        <v>2690</v>
      </c>
    </row>
    <row r="10" spans="1:11" ht="24.95" customHeight="1">
      <c r="A10" s="29">
        <f>IF(C10="","",SUBTOTAL(103,$C$8:C10))</f>
        <v>3</v>
      </c>
      <c r="B10" s="37"/>
      <c r="C10" s="62" t="s">
        <v>1837</v>
      </c>
      <c r="D10" s="37"/>
      <c r="E10" s="31" t="s">
        <v>2794</v>
      </c>
      <c r="F10" s="30" t="s">
        <v>1840</v>
      </c>
      <c r="G10" s="30" t="s">
        <v>1838</v>
      </c>
      <c r="H10" s="30" t="s">
        <v>1889</v>
      </c>
      <c r="I10" s="35">
        <v>2</v>
      </c>
      <c r="J10" s="12" t="s">
        <v>147</v>
      </c>
      <c r="K10" s="177" t="s">
        <v>2690</v>
      </c>
    </row>
    <row r="11" spans="1:11" ht="24.95" customHeight="1">
      <c r="A11" s="29">
        <f>IF(C11="","",SUBTOTAL(103,$C$8:C11))</f>
        <v>4</v>
      </c>
      <c r="B11" s="37"/>
      <c r="C11" s="62" t="s">
        <v>1837</v>
      </c>
      <c r="D11" s="37"/>
      <c r="E11" s="31" t="s">
        <v>2794</v>
      </c>
      <c r="F11" s="30" t="s">
        <v>1895</v>
      </c>
      <c r="G11" s="30" t="s">
        <v>1838</v>
      </c>
      <c r="H11" s="30" t="s">
        <v>1890</v>
      </c>
      <c r="I11" s="35">
        <v>2</v>
      </c>
      <c r="J11" s="12" t="s">
        <v>147</v>
      </c>
      <c r="K11" s="177" t="s">
        <v>2690</v>
      </c>
    </row>
    <row r="12" spans="1:11" ht="24.95" customHeight="1">
      <c r="A12" s="29">
        <f>IF(C12="","",SUBTOTAL(103,$C$8:C12))</f>
        <v>5</v>
      </c>
      <c r="B12" s="37"/>
      <c r="C12" s="62" t="s">
        <v>1837</v>
      </c>
      <c r="D12" s="37"/>
      <c r="E12" s="31" t="s">
        <v>2794</v>
      </c>
      <c r="F12" s="30" t="s">
        <v>1841</v>
      </c>
      <c r="G12" s="30" t="s">
        <v>1838</v>
      </c>
      <c r="H12" s="30" t="s">
        <v>1891</v>
      </c>
      <c r="I12" s="35">
        <v>2</v>
      </c>
      <c r="J12" s="12" t="s">
        <v>147</v>
      </c>
      <c r="K12" s="177" t="s">
        <v>2690</v>
      </c>
    </row>
    <row r="13" spans="1:11" ht="24.95" customHeight="1">
      <c r="A13" s="29">
        <f>IF(C13="","",SUBTOTAL(103,$C$8:C13))</f>
        <v>6</v>
      </c>
      <c r="B13" s="37"/>
      <c r="C13" s="62" t="s">
        <v>1837</v>
      </c>
      <c r="D13" s="37"/>
      <c r="E13" s="31" t="s">
        <v>2794</v>
      </c>
      <c r="F13" s="30" t="s">
        <v>1842</v>
      </c>
      <c r="G13" s="30" t="s">
        <v>1838</v>
      </c>
      <c r="H13" s="30" t="s">
        <v>1892</v>
      </c>
      <c r="I13" s="35">
        <v>2</v>
      </c>
      <c r="J13" s="12" t="s">
        <v>147</v>
      </c>
      <c r="K13" s="177" t="s">
        <v>2690</v>
      </c>
    </row>
    <row r="14" spans="1:11" ht="24.95" customHeight="1">
      <c r="A14" s="29">
        <f>IF(C14="","",SUBTOTAL(103,$C$8:C14))</f>
        <v>7</v>
      </c>
      <c r="B14" s="37"/>
      <c r="C14" s="62" t="s">
        <v>1837</v>
      </c>
      <c r="D14" s="37"/>
      <c r="E14" s="31" t="s">
        <v>2794</v>
      </c>
      <c r="F14" s="30" t="s">
        <v>1843</v>
      </c>
      <c r="G14" s="30" t="s">
        <v>1838</v>
      </c>
      <c r="H14" s="30" t="s">
        <v>1893</v>
      </c>
      <c r="I14" s="35">
        <v>1</v>
      </c>
      <c r="J14" s="12" t="s">
        <v>147</v>
      </c>
      <c r="K14" s="177" t="s">
        <v>2690</v>
      </c>
    </row>
    <row r="15" spans="1:11" ht="24.95" customHeight="1">
      <c r="A15" s="29">
        <f>IF(C15="","",SUBTOTAL(103,$C$8:C15))</f>
        <v>8</v>
      </c>
      <c r="B15" s="37"/>
      <c r="C15" s="62" t="s">
        <v>1837</v>
      </c>
      <c r="D15" s="37"/>
      <c r="E15" s="31" t="s">
        <v>2794</v>
      </c>
      <c r="F15" s="30" t="s">
        <v>1844</v>
      </c>
      <c r="G15" s="30" t="s">
        <v>1838</v>
      </c>
      <c r="H15" s="30" t="s">
        <v>1894</v>
      </c>
      <c r="I15" s="35">
        <v>2</v>
      </c>
      <c r="J15" s="12" t="s">
        <v>147</v>
      </c>
      <c r="K15" s="177" t="s">
        <v>2690</v>
      </c>
    </row>
    <row r="16" spans="1:11" ht="24.95" customHeight="1">
      <c r="A16" s="29" t="str">
        <f>IF(C16="","",SUBTOTAL(103,$C$8:C16))</f>
        <v/>
      </c>
      <c r="B16" s="37"/>
      <c r="C16" s="30"/>
      <c r="D16" s="37"/>
      <c r="E16" s="31"/>
      <c r="F16" s="30"/>
      <c r="G16" s="30"/>
      <c r="H16" s="30"/>
      <c r="I16" s="35"/>
      <c r="J16" s="12" t="s">
        <v>147</v>
      </c>
    </row>
    <row r="17" spans="1:10" ht="24.95" customHeight="1">
      <c r="A17" s="29" t="str">
        <f>IF(C17="","",SUBTOTAL(103,$C$8:C17))</f>
        <v/>
      </c>
      <c r="B17" s="37"/>
      <c r="C17" s="30"/>
      <c r="D17" s="37"/>
      <c r="E17" s="31"/>
      <c r="F17" s="30"/>
      <c r="G17" s="30"/>
      <c r="H17" s="30"/>
      <c r="I17" s="35"/>
      <c r="J17" s="12" t="s">
        <v>147</v>
      </c>
    </row>
    <row r="18" spans="1:10" ht="24.95" customHeight="1">
      <c r="A18" s="29" t="str">
        <f>IF(C18="","",SUBTOTAL(103,$C$8:C18))</f>
        <v/>
      </c>
      <c r="B18" s="37"/>
      <c r="C18" s="30"/>
      <c r="D18" s="37"/>
      <c r="E18" s="31"/>
      <c r="F18" s="30"/>
      <c r="G18" s="30"/>
      <c r="H18" s="30"/>
      <c r="I18" s="35"/>
      <c r="J18" s="12" t="s">
        <v>147</v>
      </c>
    </row>
  </sheetData>
  <autoFilter ref="B7:J18"/>
  <mergeCells count="1">
    <mergeCell ref="A2:I2"/>
  </mergeCells>
  <phoneticPr fontId="8"/>
  <dataValidations count="1">
    <dataValidation type="list" allowBlank="1" showInputMessage="1" showErrorMessage="1" sqref="J8:J18">
      <formula1>$J$6</formula1>
    </dataValidation>
  </dataValidations>
  <printOptions horizontalCentered="1"/>
  <pageMargins left="0.70866141732283472" right="0.70866141732283472" top="0.35433070866141736" bottom="0.35433070866141736" header="0.31496062992125984" footer="0.31496062992125984"/>
  <pageSetup paperSize="9" orientation="landscape" horizontalDpi="1200" verticalDpi="1200" r:id="rId1"/>
  <headerFooter>
    <oddHeader>&amp;R【別紙４】</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CFF"/>
    <pageSetUpPr fitToPage="1"/>
  </sheetPr>
  <dimension ref="A2:R298"/>
  <sheetViews>
    <sheetView zoomScaleNormal="100" workbookViewId="0">
      <pane ySplit="8" topLeftCell="A9" activePane="bottomLeft" state="frozen"/>
      <selection activeCell="M56" sqref="M56"/>
      <selection pane="bottomLeft" activeCell="A3" sqref="A3"/>
    </sheetView>
  </sheetViews>
  <sheetFormatPr defaultRowHeight="13.5" outlineLevelRow="1" outlineLevelCol="1"/>
  <cols>
    <col min="1" max="1" width="5.25" customWidth="1"/>
    <col min="2" max="2" width="10.625" style="3" hidden="1" customWidth="1" outlineLevel="1"/>
    <col min="3" max="3" width="9.25" hidden="1" customWidth="1" outlineLevel="1"/>
    <col min="4" max="4" width="6.625" style="1" customWidth="1" collapsed="1"/>
    <col min="5" max="5" width="39.875" style="3" customWidth="1"/>
    <col min="6" max="6" width="18.375" style="3" customWidth="1"/>
    <col min="7" max="7" width="33.375" style="19" customWidth="1"/>
    <col min="8" max="8" width="9.75" style="3" hidden="1" customWidth="1" outlineLevel="1"/>
    <col min="9" max="9" width="18.25" style="18" hidden="1" customWidth="1" outlineLevel="1"/>
    <col min="10" max="10" width="19.125" style="18" customWidth="1" collapsed="1"/>
    <col min="11" max="11" width="9.375" customWidth="1"/>
    <col min="12" max="12" width="21.375" hidden="1" customWidth="1" outlineLevel="1"/>
    <col min="13" max="14" width="9" hidden="1" customWidth="1" outlineLevel="1"/>
    <col min="15" max="15" width="11" hidden="1" customWidth="1" outlineLevel="1"/>
    <col min="16" max="16" width="9" style="1" hidden="1" customWidth="1" outlineLevel="1"/>
    <col min="17" max="17" width="9" hidden="1" customWidth="1" outlineLevel="1"/>
    <col min="18" max="18" width="9" collapsed="1"/>
  </cols>
  <sheetData>
    <row r="2" spans="1:17" ht="18.75">
      <c r="A2" s="216" t="s">
        <v>2792</v>
      </c>
      <c r="B2" s="216"/>
      <c r="C2" s="216"/>
      <c r="D2" s="216"/>
      <c r="E2" s="216"/>
      <c r="F2" s="216"/>
      <c r="G2" s="216"/>
      <c r="H2" s="216"/>
      <c r="I2" s="216"/>
      <c r="J2" s="216"/>
      <c r="K2" s="216"/>
      <c r="L2" s="48"/>
      <c r="M2" s="48"/>
    </row>
    <row r="4" spans="1:17" hidden="1" outlineLevel="1">
      <c r="P4"/>
    </row>
    <row r="5" spans="1:17" hidden="1" outlineLevel="1">
      <c r="P5"/>
    </row>
    <row r="6" spans="1:17" hidden="1" outlineLevel="1">
      <c r="D6"/>
      <c r="L6" s="9" t="s">
        <v>727</v>
      </c>
      <c r="P6"/>
    </row>
    <row r="7" spans="1:17" ht="18.75" collapsed="1">
      <c r="A7" s="103" t="s">
        <v>2786</v>
      </c>
      <c r="D7"/>
      <c r="L7" s="9"/>
    </row>
    <row r="8" spans="1:17" ht="27">
      <c r="A8" s="69" t="s">
        <v>1468</v>
      </c>
      <c r="B8" s="61" t="s">
        <v>726</v>
      </c>
      <c r="C8" s="210" t="s">
        <v>2</v>
      </c>
      <c r="D8" s="115" t="s">
        <v>1469</v>
      </c>
      <c r="E8" s="26" t="s">
        <v>1463</v>
      </c>
      <c r="F8" s="26" t="s">
        <v>1277</v>
      </c>
      <c r="G8" s="28" t="s">
        <v>2598</v>
      </c>
      <c r="H8" s="117" t="s">
        <v>728</v>
      </c>
      <c r="I8" s="61" t="s">
        <v>142</v>
      </c>
      <c r="J8" s="180" t="s">
        <v>2495</v>
      </c>
      <c r="K8" s="51" t="s">
        <v>2163</v>
      </c>
      <c r="L8" s="111" t="s">
        <v>171</v>
      </c>
      <c r="M8" s="15" t="s">
        <v>1471</v>
      </c>
      <c r="N8" s="15" t="s">
        <v>1472</v>
      </c>
      <c r="O8" s="13" t="s">
        <v>1473</v>
      </c>
      <c r="P8" s="179" t="s">
        <v>2702</v>
      </c>
    </row>
    <row r="9" spans="1:17" ht="40.5" hidden="1">
      <c r="A9" s="29">
        <f>IF(B9="","",SUBTOTAL(103,$B$9:B9))</f>
        <v>0</v>
      </c>
      <c r="B9" s="30" t="s">
        <v>2420</v>
      </c>
      <c r="C9" s="70" t="s">
        <v>27</v>
      </c>
      <c r="D9" s="31" t="s">
        <v>2278</v>
      </c>
      <c r="E9" s="30" t="s">
        <v>2279</v>
      </c>
      <c r="F9" s="30" t="s">
        <v>1474</v>
      </c>
      <c r="G9" s="71" t="s">
        <v>2280</v>
      </c>
      <c r="H9" s="63">
        <v>554</v>
      </c>
      <c r="I9" s="181" t="s">
        <v>2546</v>
      </c>
      <c r="J9" s="75"/>
      <c r="K9" s="35"/>
      <c r="L9" s="12"/>
      <c r="M9" s="14"/>
      <c r="N9" s="14"/>
      <c r="O9" s="13" t="s">
        <v>1475</v>
      </c>
      <c r="Q9" s="110" t="s">
        <v>2594</v>
      </c>
    </row>
    <row r="10" spans="1:17" ht="27" hidden="1">
      <c r="A10" s="29">
        <f>IF(B10="","",SUBTOTAL(103,$B$9:B10))</f>
        <v>0</v>
      </c>
      <c r="B10" s="30" t="s">
        <v>2420</v>
      </c>
      <c r="C10" s="70" t="s">
        <v>2281</v>
      </c>
      <c r="D10" s="31" t="s">
        <v>2278</v>
      </c>
      <c r="E10" s="30" t="s">
        <v>2279</v>
      </c>
      <c r="F10" s="30" t="s">
        <v>1474</v>
      </c>
      <c r="G10" s="71" t="s">
        <v>2282</v>
      </c>
      <c r="H10" s="63">
        <v>1499</v>
      </c>
      <c r="I10" s="181" t="s">
        <v>2546</v>
      </c>
      <c r="J10" s="75"/>
      <c r="K10" s="35"/>
      <c r="L10" s="12"/>
      <c r="M10" s="14"/>
      <c r="N10" s="14"/>
      <c r="O10" s="13" t="s">
        <v>1475</v>
      </c>
      <c r="Q10" s="110" t="s">
        <v>2594</v>
      </c>
    </row>
    <row r="11" spans="1:17" ht="40.5" hidden="1">
      <c r="A11" s="29">
        <f>IF(B11="","",SUBTOTAL(103,$B$9:B11))</f>
        <v>0</v>
      </c>
      <c r="B11" s="30" t="s">
        <v>2420</v>
      </c>
      <c r="C11" s="70" t="s">
        <v>2418</v>
      </c>
      <c r="D11" s="31" t="s">
        <v>2278</v>
      </c>
      <c r="E11" s="30" t="s">
        <v>2279</v>
      </c>
      <c r="F11" s="30" t="s">
        <v>1476</v>
      </c>
      <c r="G11" s="71" t="s">
        <v>2283</v>
      </c>
      <c r="H11" s="63">
        <v>1248</v>
      </c>
      <c r="I11" s="181" t="s">
        <v>2547</v>
      </c>
      <c r="J11" s="75"/>
      <c r="K11" s="35"/>
      <c r="L11" s="12"/>
      <c r="M11" s="14"/>
      <c r="N11" s="14"/>
      <c r="O11" s="13" t="s">
        <v>1475</v>
      </c>
      <c r="Q11" s="110" t="s">
        <v>2594</v>
      </c>
    </row>
    <row r="12" spans="1:17" hidden="1">
      <c r="A12" s="29">
        <f>IF(B12="","",SUBTOTAL(103,$B$9:B12))</f>
        <v>0</v>
      </c>
      <c r="B12" s="30" t="s">
        <v>2420</v>
      </c>
      <c r="C12" s="31" t="s">
        <v>2281</v>
      </c>
      <c r="D12" s="31" t="s">
        <v>2278</v>
      </c>
      <c r="E12" s="30" t="s">
        <v>2279</v>
      </c>
      <c r="F12" s="30" t="s">
        <v>1476</v>
      </c>
      <c r="G12" s="71" t="s">
        <v>2284</v>
      </c>
      <c r="H12" s="63">
        <v>784</v>
      </c>
      <c r="I12" s="181" t="s">
        <v>2547</v>
      </c>
      <c r="J12" s="75"/>
      <c r="K12" s="35"/>
      <c r="L12" s="12"/>
      <c r="M12" s="14"/>
      <c r="N12" s="14"/>
      <c r="O12" s="13" t="s">
        <v>1475</v>
      </c>
      <c r="Q12" s="110" t="s">
        <v>2594</v>
      </c>
    </row>
    <row r="13" spans="1:17" ht="40.5" hidden="1">
      <c r="A13" s="29">
        <f>IF(B13="","",SUBTOTAL(103,$B$9:B13))</f>
        <v>0</v>
      </c>
      <c r="B13" s="124" t="s">
        <v>2420</v>
      </c>
      <c r="C13" s="169" t="s">
        <v>1351</v>
      </c>
      <c r="D13" s="169" t="s">
        <v>2278</v>
      </c>
      <c r="E13" s="170" t="s">
        <v>2279</v>
      </c>
      <c r="F13" s="170" t="s">
        <v>2703</v>
      </c>
      <c r="G13" s="123" t="s">
        <v>2704</v>
      </c>
      <c r="H13" s="137">
        <v>340</v>
      </c>
      <c r="I13" s="182" t="s">
        <v>2705</v>
      </c>
      <c r="J13" s="75"/>
      <c r="K13" s="58"/>
      <c r="L13" s="20"/>
      <c r="M13" s="14"/>
      <c r="N13" s="14"/>
      <c r="O13" s="13" t="s">
        <v>1475</v>
      </c>
      <c r="Q13" s="110" t="s">
        <v>2740</v>
      </c>
    </row>
    <row r="14" spans="1:17" ht="40.5" hidden="1">
      <c r="A14" s="29">
        <f>IF(B14="","",SUBTOTAL(103,$B$9:B14))</f>
        <v>0</v>
      </c>
      <c r="B14" s="124" t="s">
        <v>2420</v>
      </c>
      <c r="C14" s="169" t="s">
        <v>1320</v>
      </c>
      <c r="D14" s="169" t="s">
        <v>2278</v>
      </c>
      <c r="E14" s="170" t="s">
        <v>2279</v>
      </c>
      <c r="F14" s="170" t="s">
        <v>2703</v>
      </c>
      <c r="G14" s="123" t="s">
        <v>2706</v>
      </c>
      <c r="H14" s="137">
        <v>240</v>
      </c>
      <c r="I14" s="182" t="s">
        <v>2705</v>
      </c>
      <c r="J14" s="75"/>
      <c r="K14" s="58"/>
      <c r="L14" s="20"/>
      <c r="M14" s="14"/>
      <c r="N14" s="14"/>
      <c r="O14" s="13" t="s">
        <v>1475</v>
      </c>
      <c r="Q14" s="110" t="s">
        <v>2740</v>
      </c>
    </row>
    <row r="15" spans="1:17" ht="27" hidden="1">
      <c r="A15" s="29">
        <f>IF(B15="","",SUBTOTAL(103,$B$9:B15))</f>
        <v>0</v>
      </c>
      <c r="B15" s="124" t="s">
        <v>2420</v>
      </c>
      <c r="C15" s="169" t="s">
        <v>2707</v>
      </c>
      <c r="D15" s="169" t="s">
        <v>2278</v>
      </c>
      <c r="E15" s="170" t="s">
        <v>2279</v>
      </c>
      <c r="F15" s="170" t="s">
        <v>2703</v>
      </c>
      <c r="G15" s="123" t="s">
        <v>2708</v>
      </c>
      <c r="H15" s="137">
        <v>30</v>
      </c>
      <c r="I15" s="182" t="s">
        <v>2705</v>
      </c>
      <c r="J15" s="75"/>
      <c r="K15" s="58"/>
      <c r="L15" s="20"/>
      <c r="M15" s="14"/>
      <c r="N15" s="14"/>
      <c r="O15" s="13" t="s">
        <v>1475</v>
      </c>
      <c r="Q15" s="110" t="s">
        <v>2740</v>
      </c>
    </row>
    <row r="16" spans="1:17" ht="27" hidden="1">
      <c r="A16" s="29">
        <f>IF(B16="","",SUBTOTAL(103,$B$9:B16))</f>
        <v>0</v>
      </c>
      <c r="B16" s="30" t="s">
        <v>2420</v>
      </c>
      <c r="C16" s="31" t="s">
        <v>152</v>
      </c>
      <c r="D16" s="31" t="s">
        <v>2278</v>
      </c>
      <c r="E16" s="30" t="s">
        <v>2279</v>
      </c>
      <c r="F16" s="30" t="s">
        <v>1477</v>
      </c>
      <c r="G16" s="71" t="s">
        <v>2285</v>
      </c>
      <c r="H16" s="63">
        <v>844</v>
      </c>
      <c r="I16" s="181" t="s">
        <v>2548</v>
      </c>
      <c r="J16" s="75"/>
      <c r="K16" s="35"/>
      <c r="L16" s="12"/>
      <c r="M16" s="14">
        <v>23</v>
      </c>
      <c r="N16" s="14">
        <v>33</v>
      </c>
      <c r="O16" s="13" t="s">
        <v>1475</v>
      </c>
      <c r="Q16" s="110" t="s">
        <v>2594</v>
      </c>
    </row>
    <row r="17" spans="1:17" hidden="1">
      <c r="A17" s="29">
        <f>IF(B17="","",SUBTOTAL(103,$B$9:B17))</f>
        <v>0</v>
      </c>
      <c r="B17" s="30" t="s">
        <v>2420</v>
      </c>
      <c r="C17" s="31" t="s">
        <v>27</v>
      </c>
      <c r="D17" s="31" t="s">
        <v>1478</v>
      </c>
      <c r="E17" s="30" t="s">
        <v>2286</v>
      </c>
      <c r="F17" s="30" t="s">
        <v>1479</v>
      </c>
      <c r="G17" s="71" t="s">
        <v>2287</v>
      </c>
      <c r="H17" s="63">
        <v>235</v>
      </c>
      <c r="I17" s="181" t="s">
        <v>2549</v>
      </c>
      <c r="J17" s="183"/>
      <c r="K17" s="35"/>
      <c r="L17" s="12"/>
      <c r="M17" s="14">
        <v>33</v>
      </c>
      <c r="N17" s="14">
        <v>35</v>
      </c>
      <c r="O17" s="13" t="s">
        <v>1475</v>
      </c>
      <c r="P17" s="1" t="s">
        <v>2694</v>
      </c>
      <c r="Q17" s="110" t="s">
        <v>2733</v>
      </c>
    </row>
    <row r="18" spans="1:17" hidden="1">
      <c r="A18" s="29">
        <f>IF(B18="","",SUBTOTAL(103,$B$9:B18))</f>
        <v>0</v>
      </c>
      <c r="B18" s="30" t="s">
        <v>2420</v>
      </c>
      <c r="C18" s="31" t="s">
        <v>27</v>
      </c>
      <c r="D18" s="31" t="s">
        <v>1478</v>
      </c>
      <c r="E18" s="30" t="s">
        <v>2286</v>
      </c>
      <c r="F18" s="30" t="s">
        <v>1480</v>
      </c>
      <c r="G18" s="71" t="s">
        <v>2287</v>
      </c>
      <c r="H18" s="63">
        <v>12</v>
      </c>
      <c r="I18" s="181" t="s">
        <v>2550</v>
      </c>
      <c r="J18" s="183"/>
      <c r="K18" s="35"/>
      <c r="L18" s="12"/>
      <c r="M18" s="14">
        <v>36</v>
      </c>
      <c r="N18" s="14">
        <v>37</v>
      </c>
      <c r="O18" s="13" t="s">
        <v>1475</v>
      </c>
      <c r="P18" s="1" t="s">
        <v>2694</v>
      </c>
      <c r="Q18" s="110" t="s">
        <v>2733</v>
      </c>
    </row>
    <row r="19" spans="1:17" hidden="1">
      <c r="A19" s="29">
        <f>IF(B19="","",SUBTOTAL(103,$B$9:B19))</f>
        <v>0</v>
      </c>
      <c r="B19" s="30" t="s">
        <v>2420</v>
      </c>
      <c r="C19" s="31" t="s">
        <v>27</v>
      </c>
      <c r="D19" s="31" t="s">
        <v>1478</v>
      </c>
      <c r="E19" s="30" t="s">
        <v>2286</v>
      </c>
      <c r="F19" s="30" t="s">
        <v>1481</v>
      </c>
      <c r="G19" s="71" t="s">
        <v>2287</v>
      </c>
      <c r="H19" s="63">
        <v>35</v>
      </c>
      <c r="I19" s="181" t="s">
        <v>2551</v>
      </c>
      <c r="J19" s="183"/>
      <c r="K19" s="35"/>
      <c r="L19" s="12"/>
      <c r="M19" s="14">
        <v>34</v>
      </c>
      <c r="N19" s="14">
        <v>36</v>
      </c>
      <c r="O19" s="13" t="s">
        <v>1475</v>
      </c>
      <c r="P19" s="1" t="s">
        <v>2694</v>
      </c>
      <c r="Q19" s="110" t="s">
        <v>2733</v>
      </c>
    </row>
    <row r="20" spans="1:17" hidden="1">
      <c r="A20" s="29">
        <f>IF(B20="","",SUBTOTAL(103,$B$9:B20))</f>
        <v>0</v>
      </c>
      <c r="B20" s="30" t="s">
        <v>2420</v>
      </c>
      <c r="C20" s="31" t="s">
        <v>27</v>
      </c>
      <c r="D20" s="31" t="s">
        <v>1478</v>
      </c>
      <c r="E20" s="30" t="s">
        <v>2286</v>
      </c>
      <c r="F20" s="30" t="s">
        <v>1482</v>
      </c>
      <c r="G20" s="71" t="s">
        <v>2288</v>
      </c>
      <c r="H20" s="63">
        <v>4</v>
      </c>
      <c r="I20" s="181" t="s">
        <v>2491</v>
      </c>
      <c r="J20" s="183"/>
      <c r="K20" s="35"/>
      <c r="L20" s="12"/>
      <c r="M20" s="14">
        <v>32</v>
      </c>
      <c r="N20" s="14">
        <v>32</v>
      </c>
      <c r="O20" s="13" t="s">
        <v>1475</v>
      </c>
      <c r="P20" s="184"/>
      <c r="Q20" s="110" t="s">
        <v>2594</v>
      </c>
    </row>
    <row r="21" spans="1:17" hidden="1">
      <c r="A21" s="29">
        <f>IF(B21="","",SUBTOTAL(103,$B$9:B21))</f>
        <v>0</v>
      </c>
      <c r="B21" s="30" t="s">
        <v>2420</v>
      </c>
      <c r="C21" s="31" t="s">
        <v>27</v>
      </c>
      <c r="D21" s="31" t="s">
        <v>1478</v>
      </c>
      <c r="E21" s="30" t="s">
        <v>2286</v>
      </c>
      <c r="F21" s="30" t="s">
        <v>1482</v>
      </c>
      <c r="G21" s="71" t="s">
        <v>2287</v>
      </c>
      <c r="H21" s="63">
        <v>148</v>
      </c>
      <c r="I21" s="181" t="s">
        <v>2552</v>
      </c>
      <c r="J21" s="183"/>
      <c r="K21" s="35"/>
      <c r="L21" s="12"/>
      <c r="M21" s="14">
        <v>35</v>
      </c>
      <c r="N21" s="14">
        <v>36</v>
      </c>
      <c r="O21" s="13" t="s">
        <v>1475</v>
      </c>
      <c r="P21" s="1" t="s">
        <v>2694</v>
      </c>
      <c r="Q21" s="110" t="s">
        <v>2733</v>
      </c>
    </row>
    <row r="22" spans="1:17" hidden="1">
      <c r="A22" s="29">
        <f>IF(B22="","",SUBTOTAL(103,$B$9:B22))</f>
        <v>0</v>
      </c>
      <c r="B22" s="30" t="s">
        <v>2420</v>
      </c>
      <c r="C22" s="31" t="s">
        <v>148</v>
      </c>
      <c r="D22" s="31" t="s">
        <v>1478</v>
      </c>
      <c r="E22" s="30" t="s">
        <v>2286</v>
      </c>
      <c r="F22" s="30" t="s">
        <v>1483</v>
      </c>
      <c r="G22" s="71" t="s">
        <v>2287</v>
      </c>
      <c r="H22" s="63">
        <v>189</v>
      </c>
      <c r="I22" s="181" t="s">
        <v>2553</v>
      </c>
      <c r="J22" s="75"/>
      <c r="K22" s="35"/>
      <c r="L22" s="12"/>
      <c r="M22" s="14">
        <v>32</v>
      </c>
      <c r="N22" s="14">
        <v>34</v>
      </c>
      <c r="O22" s="13" t="s">
        <v>1475</v>
      </c>
      <c r="Q22" s="110" t="s">
        <v>2594</v>
      </c>
    </row>
    <row r="23" spans="1:17" ht="27" hidden="1">
      <c r="A23" s="29">
        <f>IF(B23="","",SUBTOTAL(103,$B$9:B23))</f>
        <v>0</v>
      </c>
      <c r="B23" s="30" t="s">
        <v>2420</v>
      </c>
      <c r="C23" s="31" t="s">
        <v>2006</v>
      </c>
      <c r="D23" s="31" t="s">
        <v>1478</v>
      </c>
      <c r="E23" s="30" t="s">
        <v>2286</v>
      </c>
      <c r="F23" s="30" t="s">
        <v>1484</v>
      </c>
      <c r="G23" s="123" t="s">
        <v>2709</v>
      </c>
      <c r="H23" s="63">
        <v>50</v>
      </c>
      <c r="I23" s="181" t="s">
        <v>2554</v>
      </c>
      <c r="J23" s="183"/>
      <c r="K23" s="35"/>
      <c r="L23" s="12"/>
      <c r="M23" s="14"/>
      <c r="N23" s="14"/>
      <c r="O23" s="13" t="s">
        <v>1475</v>
      </c>
      <c r="Q23" s="110" t="s">
        <v>2741</v>
      </c>
    </row>
    <row r="24" spans="1:17" ht="40.5" hidden="1">
      <c r="A24" s="29">
        <f>IF(B24="","",SUBTOTAL(103,$B$9:B24))</f>
        <v>0</v>
      </c>
      <c r="B24" s="30" t="s">
        <v>2420</v>
      </c>
      <c r="C24" s="70" t="s">
        <v>2289</v>
      </c>
      <c r="D24" s="31" t="s">
        <v>1478</v>
      </c>
      <c r="E24" s="30" t="s">
        <v>2286</v>
      </c>
      <c r="F24" s="30" t="s">
        <v>1484</v>
      </c>
      <c r="G24" s="123" t="s">
        <v>2710</v>
      </c>
      <c r="H24" s="63">
        <v>162</v>
      </c>
      <c r="I24" s="181" t="s">
        <v>2554</v>
      </c>
      <c r="J24" s="183"/>
      <c r="K24" s="35"/>
      <c r="L24" s="12"/>
      <c r="M24" s="14"/>
      <c r="N24" s="14"/>
      <c r="O24" s="13" t="s">
        <v>1475</v>
      </c>
      <c r="Q24" s="110" t="s">
        <v>2741</v>
      </c>
    </row>
    <row r="25" spans="1:17" ht="40.5" hidden="1">
      <c r="A25" s="29">
        <f>IF(B25="","",SUBTOTAL(103,$B$9:B25))</f>
        <v>0</v>
      </c>
      <c r="B25" s="30" t="s">
        <v>2420</v>
      </c>
      <c r="C25" s="70" t="s">
        <v>29</v>
      </c>
      <c r="D25" s="31" t="s">
        <v>1478</v>
      </c>
      <c r="E25" s="30" t="s">
        <v>2286</v>
      </c>
      <c r="F25" s="30" t="s">
        <v>1484</v>
      </c>
      <c r="G25" s="123" t="s">
        <v>2711</v>
      </c>
      <c r="H25" s="63">
        <v>12</v>
      </c>
      <c r="I25" s="181" t="s">
        <v>2554</v>
      </c>
      <c r="J25" s="183"/>
      <c r="K25" s="35"/>
      <c r="L25" s="12"/>
      <c r="M25" s="14"/>
      <c r="N25" s="14"/>
      <c r="O25" s="13" t="s">
        <v>1475</v>
      </c>
      <c r="Q25" s="110" t="s">
        <v>2741</v>
      </c>
    </row>
    <row r="26" spans="1:17" hidden="1">
      <c r="A26" s="29">
        <f>IF(B26="","",SUBTOTAL(103,$B$9:B26))</f>
        <v>0</v>
      </c>
      <c r="B26" s="124" t="s">
        <v>2420</v>
      </c>
      <c r="C26" s="169" t="s">
        <v>1461</v>
      </c>
      <c r="D26" s="169" t="s">
        <v>736</v>
      </c>
      <c r="E26" s="170" t="s">
        <v>2712</v>
      </c>
      <c r="F26" s="170" t="s">
        <v>2713</v>
      </c>
      <c r="G26" s="123" t="s">
        <v>2714</v>
      </c>
      <c r="H26" s="137">
        <v>74</v>
      </c>
      <c r="I26" s="182" t="s">
        <v>2715</v>
      </c>
      <c r="J26" s="183"/>
      <c r="K26" s="58"/>
      <c r="L26" s="20"/>
      <c r="M26" s="14"/>
      <c r="N26" s="14"/>
      <c r="O26" s="13" t="s">
        <v>1475</v>
      </c>
      <c r="P26" s="184"/>
      <c r="Q26" s="110" t="s">
        <v>2740</v>
      </c>
    </row>
    <row r="27" spans="1:17" ht="27" hidden="1">
      <c r="A27" s="29">
        <f>IF(B27="","",SUBTOTAL(103,$B$9:B27))</f>
        <v>0</v>
      </c>
      <c r="B27" s="30" t="s">
        <v>2420</v>
      </c>
      <c r="C27" s="70" t="s">
        <v>2007</v>
      </c>
      <c r="D27" s="31" t="s">
        <v>1478</v>
      </c>
      <c r="E27" s="30" t="s">
        <v>2286</v>
      </c>
      <c r="F27" s="30" t="s">
        <v>1485</v>
      </c>
      <c r="G27" s="71" t="s">
        <v>2290</v>
      </c>
      <c r="H27" s="63">
        <v>200</v>
      </c>
      <c r="I27" s="181" t="s">
        <v>2555</v>
      </c>
      <c r="J27" s="183"/>
      <c r="K27" s="35"/>
      <c r="L27" s="12"/>
      <c r="M27" s="14"/>
      <c r="N27" s="14"/>
      <c r="O27" s="13" t="s">
        <v>1475</v>
      </c>
      <c r="P27" s="1" t="s">
        <v>2694</v>
      </c>
      <c r="Q27" s="110" t="s">
        <v>2733</v>
      </c>
    </row>
    <row r="28" spans="1:17" ht="27" hidden="1">
      <c r="A28" s="29">
        <f>IF(B28="","",SUBTOTAL(103,$B$9:B28))</f>
        <v>0</v>
      </c>
      <c r="B28" s="30" t="s">
        <v>2420</v>
      </c>
      <c r="C28" s="70" t="s">
        <v>2291</v>
      </c>
      <c r="D28" s="31" t="s">
        <v>1478</v>
      </c>
      <c r="E28" s="30" t="s">
        <v>2286</v>
      </c>
      <c r="F28" s="30" t="s">
        <v>1485</v>
      </c>
      <c r="G28" s="71" t="s">
        <v>2290</v>
      </c>
      <c r="H28" s="63">
        <v>200</v>
      </c>
      <c r="I28" s="181" t="s">
        <v>2555</v>
      </c>
      <c r="J28" s="183"/>
      <c r="K28" s="35"/>
      <c r="L28" s="12"/>
      <c r="M28" s="14"/>
      <c r="N28" s="14"/>
      <c r="O28" s="13" t="s">
        <v>1475</v>
      </c>
      <c r="P28" s="1" t="s">
        <v>2694</v>
      </c>
      <c r="Q28" s="110" t="s">
        <v>2733</v>
      </c>
    </row>
    <row r="29" spans="1:17" hidden="1">
      <c r="A29" s="29">
        <f>IF(B29="","",SUBTOTAL(103,$B$9:B29))</f>
        <v>0</v>
      </c>
      <c r="B29" s="30" t="s">
        <v>2420</v>
      </c>
      <c r="C29" s="70" t="s">
        <v>2417</v>
      </c>
      <c r="D29" s="31" t="s">
        <v>1478</v>
      </c>
      <c r="E29" s="30" t="s">
        <v>2286</v>
      </c>
      <c r="F29" s="30" t="s">
        <v>1486</v>
      </c>
      <c r="G29" s="71" t="s">
        <v>2292</v>
      </c>
      <c r="H29" s="63">
        <v>49</v>
      </c>
      <c r="I29" s="181" t="s">
        <v>2556</v>
      </c>
      <c r="J29" s="75"/>
      <c r="K29" s="35"/>
      <c r="L29" s="12"/>
      <c r="M29" s="14"/>
      <c r="N29" s="14"/>
      <c r="O29" s="13" t="s">
        <v>1475</v>
      </c>
      <c r="Q29" s="110" t="s">
        <v>2594</v>
      </c>
    </row>
    <row r="30" spans="1:17" hidden="1">
      <c r="A30" s="29">
        <f>IF(B30="","",SUBTOTAL(103,$B$9:B30))</f>
        <v>0</v>
      </c>
      <c r="B30" s="30" t="s">
        <v>2420</v>
      </c>
      <c r="C30" s="31" t="s">
        <v>32</v>
      </c>
      <c r="D30" s="31" t="s">
        <v>1478</v>
      </c>
      <c r="E30" s="30" t="s">
        <v>2286</v>
      </c>
      <c r="F30" s="30" t="s">
        <v>1486</v>
      </c>
      <c r="G30" s="71" t="s">
        <v>2292</v>
      </c>
      <c r="H30" s="63">
        <v>313</v>
      </c>
      <c r="I30" s="181" t="s">
        <v>2556</v>
      </c>
      <c r="J30" s="75"/>
      <c r="K30" s="35"/>
      <c r="L30" s="12"/>
      <c r="M30" s="14"/>
      <c r="N30" s="14"/>
      <c r="O30" s="13" t="s">
        <v>1475</v>
      </c>
      <c r="Q30" s="110" t="s">
        <v>2594</v>
      </c>
    </row>
    <row r="31" spans="1:17" ht="27" hidden="1">
      <c r="A31" s="29">
        <f>IF(B31="","",SUBTOTAL(103,$B$9:B31))</f>
        <v>0</v>
      </c>
      <c r="B31" s="30" t="s">
        <v>2420</v>
      </c>
      <c r="C31" s="31" t="s">
        <v>2417</v>
      </c>
      <c r="D31" s="31" t="s">
        <v>1478</v>
      </c>
      <c r="E31" s="30" t="s">
        <v>2286</v>
      </c>
      <c r="F31" s="30" t="s">
        <v>1487</v>
      </c>
      <c r="G31" s="71" t="s">
        <v>2290</v>
      </c>
      <c r="H31" s="63">
        <v>44</v>
      </c>
      <c r="I31" s="181" t="s">
        <v>2557</v>
      </c>
      <c r="J31" s="183"/>
      <c r="K31" s="35"/>
      <c r="L31" s="12"/>
      <c r="M31" s="14"/>
      <c r="N31" s="14"/>
      <c r="O31" s="13" t="s">
        <v>1475</v>
      </c>
      <c r="P31" s="1" t="s">
        <v>2694</v>
      </c>
      <c r="Q31" s="110" t="s">
        <v>2733</v>
      </c>
    </row>
    <row r="32" spans="1:17" ht="27" hidden="1">
      <c r="A32" s="29">
        <f>IF(B32="","",SUBTOTAL(103,$B$9:B32))</f>
        <v>0</v>
      </c>
      <c r="B32" s="30" t="s">
        <v>2420</v>
      </c>
      <c r="C32" s="70" t="s">
        <v>32</v>
      </c>
      <c r="D32" s="31" t="s">
        <v>1478</v>
      </c>
      <c r="E32" s="30" t="s">
        <v>2286</v>
      </c>
      <c r="F32" s="30" t="s">
        <v>1487</v>
      </c>
      <c r="G32" s="71" t="s">
        <v>2290</v>
      </c>
      <c r="H32" s="63">
        <v>196</v>
      </c>
      <c r="I32" s="181" t="s">
        <v>2557</v>
      </c>
      <c r="J32" s="183"/>
      <c r="K32" s="35"/>
      <c r="L32" s="12"/>
      <c r="M32" s="14"/>
      <c r="N32" s="14"/>
      <c r="O32" s="13" t="s">
        <v>1475</v>
      </c>
      <c r="P32" s="1" t="s">
        <v>2694</v>
      </c>
      <c r="Q32" s="110" t="s">
        <v>2733</v>
      </c>
    </row>
    <row r="33" spans="1:17" ht="27" hidden="1">
      <c r="A33" s="29">
        <f>IF(B33="","",SUBTOTAL(103,$B$9:B33))</f>
        <v>0</v>
      </c>
      <c r="B33" s="30" t="s">
        <v>2420</v>
      </c>
      <c r="C33" s="31" t="s">
        <v>35</v>
      </c>
      <c r="D33" s="31" t="s">
        <v>1478</v>
      </c>
      <c r="E33" s="30" t="s">
        <v>2286</v>
      </c>
      <c r="F33" s="30" t="s">
        <v>1488</v>
      </c>
      <c r="G33" s="71" t="s">
        <v>2290</v>
      </c>
      <c r="H33" s="63">
        <v>160</v>
      </c>
      <c r="I33" s="181" t="s">
        <v>2549</v>
      </c>
      <c r="J33" s="183"/>
      <c r="K33" s="35"/>
      <c r="L33" s="12"/>
      <c r="M33" s="14">
        <v>33</v>
      </c>
      <c r="N33" s="14">
        <v>35</v>
      </c>
      <c r="O33" s="13" t="s">
        <v>1475</v>
      </c>
      <c r="P33" s="1" t="s">
        <v>2694</v>
      </c>
      <c r="Q33" s="110" t="s">
        <v>2733</v>
      </c>
    </row>
    <row r="34" spans="1:17" hidden="1">
      <c r="A34" s="29">
        <f>IF(B34="","",SUBTOTAL(103,$B$9:B34))</f>
        <v>0</v>
      </c>
      <c r="B34" s="30" t="s">
        <v>2420</v>
      </c>
      <c r="C34" s="31" t="s">
        <v>732</v>
      </c>
      <c r="D34" s="31" t="s">
        <v>1478</v>
      </c>
      <c r="E34" s="30" t="s">
        <v>2286</v>
      </c>
      <c r="F34" s="30" t="s">
        <v>1489</v>
      </c>
      <c r="G34" s="71" t="s">
        <v>2287</v>
      </c>
      <c r="H34" s="63">
        <v>100</v>
      </c>
      <c r="I34" s="181" t="s">
        <v>2550</v>
      </c>
      <c r="J34" s="183"/>
      <c r="K34" s="35">
        <v>26</v>
      </c>
      <c r="L34" s="12"/>
      <c r="M34" s="14"/>
      <c r="N34" s="14"/>
      <c r="O34" s="13" t="s">
        <v>1475</v>
      </c>
      <c r="P34" s="1" t="s">
        <v>2694</v>
      </c>
      <c r="Q34" s="110" t="s">
        <v>2733</v>
      </c>
    </row>
    <row r="35" spans="1:17" hidden="1">
      <c r="A35" s="29">
        <f>IF(B35="","",SUBTOTAL(103,$B$9:B35))</f>
        <v>0</v>
      </c>
      <c r="B35" s="30" t="s">
        <v>2420</v>
      </c>
      <c r="C35" s="31" t="s">
        <v>151</v>
      </c>
      <c r="D35" s="31" t="s">
        <v>1478</v>
      </c>
      <c r="E35" s="30" t="s">
        <v>2286</v>
      </c>
      <c r="F35" s="30" t="s">
        <v>1490</v>
      </c>
      <c r="G35" s="71" t="s">
        <v>2293</v>
      </c>
      <c r="H35" s="63">
        <v>59</v>
      </c>
      <c r="I35" s="181" t="s">
        <v>2553</v>
      </c>
      <c r="J35" s="183"/>
      <c r="K35" s="35"/>
      <c r="L35" s="12"/>
      <c r="M35" s="14">
        <v>32</v>
      </c>
      <c r="N35" s="14">
        <v>34</v>
      </c>
      <c r="O35" s="13" t="s">
        <v>1475</v>
      </c>
      <c r="Q35" s="110" t="s">
        <v>2594</v>
      </c>
    </row>
    <row r="36" spans="1:17" hidden="1">
      <c r="A36" s="29">
        <f>IF(B36="","",SUBTOTAL(103,$B$9:B36))</f>
        <v>0</v>
      </c>
      <c r="B36" s="30" t="s">
        <v>2420</v>
      </c>
      <c r="C36" s="31" t="s">
        <v>175</v>
      </c>
      <c r="D36" s="31" t="s">
        <v>1478</v>
      </c>
      <c r="E36" s="30" t="s">
        <v>2286</v>
      </c>
      <c r="F36" s="30" t="s">
        <v>2294</v>
      </c>
      <c r="G36" s="71" t="s">
        <v>2288</v>
      </c>
      <c r="H36" s="63">
        <v>36</v>
      </c>
      <c r="I36" s="181" t="s">
        <v>2491</v>
      </c>
      <c r="J36" s="183"/>
      <c r="K36" s="35"/>
      <c r="L36" s="12"/>
      <c r="M36" s="14">
        <v>32</v>
      </c>
      <c r="N36" s="14">
        <v>32</v>
      </c>
      <c r="O36" s="13" t="s">
        <v>1475</v>
      </c>
      <c r="Q36" s="110" t="s">
        <v>2594</v>
      </c>
    </row>
    <row r="37" spans="1:17" hidden="1">
      <c r="A37" s="29">
        <f>IF(B37="","",SUBTOTAL(103,$B$9:B37))</f>
        <v>0</v>
      </c>
      <c r="B37" s="30" t="s">
        <v>2420</v>
      </c>
      <c r="C37" s="31" t="s">
        <v>173</v>
      </c>
      <c r="D37" s="31" t="s">
        <v>1492</v>
      </c>
      <c r="E37" s="30" t="s">
        <v>2295</v>
      </c>
      <c r="F37" s="30" t="s">
        <v>1493</v>
      </c>
      <c r="G37" s="71" t="s">
        <v>2296</v>
      </c>
      <c r="H37" s="63">
        <v>28</v>
      </c>
      <c r="I37" s="72" t="s">
        <v>2559</v>
      </c>
      <c r="J37" s="185"/>
      <c r="K37" s="35"/>
      <c r="L37" s="12"/>
      <c r="M37" s="14"/>
      <c r="N37" s="14"/>
      <c r="O37" s="13" t="s">
        <v>1475</v>
      </c>
      <c r="P37"/>
      <c r="Q37" s="110" t="s">
        <v>2594</v>
      </c>
    </row>
    <row r="38" spans="1:17" hidden="1">
      <c r="A38" s="29">
        <f>IF(B38="","",SUBTOTAL(103,$B$9:B38))</f>
        <v>0</v>
      </c>
      <c r="B38" s="30" t="s">
        <v>2420</v>
      </c>
      <c r="C38" s="31" t="s">
        <v>148</v>
      </c>
      <c r="D38" s="31" t="s">
        <v>1492</v>
      </c>
      <c r="E38" s="30" t="s">
        <v>2295</v>
      </c>
      <c r="F38" s="30" t="s">
        <v>1494</v>
      </c>
      <c r="G38" s="71" t="s">
        <v>2297</v>
      </c>
      <c r="H38" s="63">
        <v>133</v>
      </c>
      <c r="I38" s="72" t="s">
        <v>2559</v>
      </c>
      <c r="J38" s="185"/>
      <c r="K38" s="35"/>
      <c r="L38" s="12"/>
      <c r="M38" s="14"/>
      <c r="N38" s="14"/>
      <c r="O38" s="13" t="s">
        <v>1475</v>
      </c>
      <c r="P38"/>
      <c r="Q38" s="110" t="s">
        <v>2594</v>
      </c>
    </row>
    <row r="39" spans="1:17" hidden="1">
      <c r="A39" s="29">
        <f>IF(B39="","",SUBTOTAL(103,$B$9:B39))</f>
        <v>0</v>
      </c>
      <c r="B39" s="30" t="s">
        <v>2420</v>
      </c>
      <c r="C39" s="31" t="s">
        <v>148</v>
      </c>
      <c r="D39" s="31" t="s">
        <v>1492</v>
      </c>
      <c r="E39" s="30" t="s">
        <v>2295</v>
      </c>
      <c r="F39" s="30" t="s">
        <v>1495</v>
      </c>
      <c r="G39" s="71" t="s">
        <v>1833</v>
      </c>
      <c r="H39" s="63">
        <v>145</v>
      </c>
      <c r="I39" s="72" t="s">
        <v>2560</v>
      </c>
      <c r="J39" s="185"/>
      <c r="K39" s="35"/>
      <c r="L39" s="12"/>
      <c r="M39" s="14"/>
      <c r="N39" s="14"/>
      <c r="O39" s="13" t="s">
        <v>1475</v>
      </c>
      <c r="P39"/>
      <c r="Q39" s="110" t="s">
        <v>2594</v>
      </c>
    </row>
    <row r="40" spans="1:17" hidden="1">
      <c r="A40" s="29">
        <f>IF(B40="","",SUBTOTAL(103,$B$9:B40))</f>
        <v>0</v>
      </c>
      <c r="B40" s="30" t="s">
        <v>2420</v>
      </c>
      <c r="C40" s="31" t="s">
        <v>148</v>
      </c>
      <c r="D40" s="31" t="s">
        <v>1492</v>
      </c>
      <c r="E40" s="30" t="s">
        <v>2295</v>
      </c>
      <c r="F40" s="30" t="s">
        <v>1496</v>
      </c>
      <c r="G40" s="71" t="s">
        <v>2298</v>
      </c>
      <c r="H40" s="63">
        <v>32</v>
      </c>
      <c r="I40" s="72" t="s">
        <v>2556</v>
      </c>
      <c r="J40" s="185"/>
      <c r="K40" s="35"/>
      <c r="L40" s="12"/>
      <c r="M40" s="14"/>
      <c r="N40" s="14"/>
      <c r="O40" s="13" t="s">
        <v>1475</v>
      </c>
      <c r="P40"/>
      <c r="Q40" s="110" t="s">
        <v>2594</v>
      </c>
    </row>
    <row r="41" spans="1:17" hidden="1">
      <c r="A41" s="29">
        <f>IF(B41="","",SUBTOTAL(103,$B$9:B41))</f>
        <v>0</v>
      </c>
      <c r="B41" s="30" t="s">
        <v>2420</v>
      </c>
      <c r="C41" s="31" t="s">
        <v>148</v>
      </c>
      <c r="D41" s="31" t="s">
        <v>1492</v>
      </c>
      <c r="E41" s="30" t="s">
        <v>2295</v>
      </c>
      <c r="F41" s="30" t="s">
        <v>1497</v>
      </c>
      <c r="G41" s="71" t="s">
        <v>2299</v>
      </c>
      <c r="H41" s="63">
        <v>43</v>
      </c>
      <c r="I41" s="72" t="s">
        <v>2491</v>
      </c>
      <c r="J41" s="185"/>
      <c r="K41" s="35"/>
      <c r="L41" s="12"/>
      <c r="M41" s="14"/>
      <c r="N41" s="14"/>
      <c r="O41" s="13" t="s">
        <v>1475</v>
      </c>
      <c r="P41"/>
      <c r="Q41" s="110" t="s">
        <v>2594</v>
      </c>
    </row>
    <row r="42" spans="1:17" hidden="1">
      <c r="A42" s="29">
        <f>IF(B42="","",SUBTOTAL(103,$B$9:B42))</f>
        <v>0</v>
      </c>
      <c r="B42" s="30" t="s">
        <v>2420</v>
      </c>
      <c r="C42" s="31" t="s">
        <v>148</v>
      </c>
      <c r="D42" s="31" t="s">
        <v>1491</v>
      </c>
      <c r="E42" s="30" t="s">
        <v>2295</v>
      </c>
      <c r="F42" s="30" t="s">
        <v>1498</v>
      </c>
      <c r="G42" s="71" t="s">
        <v>2300</v>
      </c>
      <c r="H42" s="63">
        <v>8</v>
      </c>
      <c r="I42" s="72" t="s">
        <v>2491</v>
      </c>
      <c r="J42" s="185"/>
      <c r="K42" s="35"/>
      <c r="L42" s="12"/>
      <c r="M42" s="14"/>
      <c r="N42" s="14"/>
      <c r="O42" s="13" t="s">
        <v>1475</v>
      </c>
      <c r="P42"/>
      <c r="Q42" s="110" t="s">
        <v>2594</v>
      </c>
    </row>
    <row r="43" spans="1:17" ht="40.5" hidden="1">
      <c r="A43" s="29">
        <f>IF(B43="","",SUBTOTAL(103,$B$9:B43))</f>
        <v>0</v>
      </c>
      <c r="B43" s="30" t="s">
        <v>2420</v>
      </c>
      <c r="C43" s="31" t="s">
        <v>29</v>
      </c>
      <c r="D43" s="31" t="s">
        <v>1499</v>
      </c>
      <c r="E43" s="30" t="s">
        <v>2295</v>
      </c>
      <c r="F43" s="30" t="s">
        <v>1500</v>
      </c>
      <c r="G43" s="71" t="s">
        <v>2301</v>
      </c>
      <c r="H43" s="63">
        <v>108</v>
      </c>
      <c r="I43" s="72" t="s">
        <v>2559</v>
      </c>
      <c r="J43" s="185"/>
      <c r="K43" s="35"/>
      <c r="L43" s="12"/>
      <c r="M43" s="14"/>
      <c r="N43" s="14"/>
      <c r="O43" s="13" t="s">
        <v>1475</v>
      </c>
      <c r="P43"/>
      <c r="Q43" s="110" t="s">
        <v>2594</v>
      </c>
    </row>
    <row r="44" spans="1:17" ht="27" hidden="1">
      <c r="A44" s="29">
        <f>IF(B44="","",SUBTOTAL(103,$B$9:B44))</f>
        <v>0</v>
      </c>
      <c r="B44" s="30" t="s">
        <v>2420</v>
      </c>
      <c r="C44" s="31" t="s">
        <v>29</v>
      </c>
      <c r="D44" s="31" t="s">
        <v>1499</v>
      </c>
      <c r="E44" s="30" t="s">
        <v>2295</v>
      </c>
      <c r="F44" s="30" t="s">
        <v>1501</v>
      </c>
      <c r="G44" s="71" t="s">
        <v>2302</v>
      </c>
      <c r="H44" s="63">
        <v>200</v>
      </c>
      <c r="I44" s="72" t="s">
        <v>2561</v>
      </c>
      <c r="J44" s="185"/>
      <c r="K44" s="35"/>
      <c r="L44" s="12"/>
      <c r="M44" s="14"/>
      <c r="N44" s="14"/>
      <c r="O44" s="13" t="s">
        <v>1475</v>
      </c>
      <c r="P44"/>
      <c r="Q44" s="110" t="s">
        <v>2594</v>
      </c>
    </row>
    <row r="45" spans="1:17" ht="27" hidden="1">
      <c r="A45" s="29">
        <f>IF(B45="","",SUBTOTAL(103,$B$9:B45))</f>
        <v>0</v>
      </c>
      <c r="B45" s="30" t="s">
        <v>2420</v>
      </c>
      <c r="C45" s="31" t="s">
        <v>30</v>
      </c>
      <c r="D45" s="31" t="s">
        <v>1502</v>
      </c>
      <c r="E45" s="30" t="s">
        <v>2295</v>
      </c>
      <c r="F45" s="30" t="s">
        <v>1503</v>
      </c>
      <c r="G45" s="71" t="s">
        <v>2303</v>
      </c>
      <c r="H45" s="63">
        <v>33</v>
      </c>
      <c r="I45" s="72" t="s">
        <v>2562</v>
      </c>
      <c r="J45" s="185"/>
      <c r="K45" s="35"/>
      <c r="L45" s="12"/>
      <c r="M45" s="14">
        <v>30</v>
      </c>
      <c r="N45" s="14">
        <v>33</v>
      </c>
      <c r="O45" s="13" t="s">
        <v>1475</v>
      </c>
      <c r="P45"/>
      <c r="Q45" s="110" t="s">
        <v>2594</v>
      </c>
    </row>
    <row r="46" spans="1:17" ht="27" hidden="1">
      <c r="A46" s="29">
        <f>IF(B46="","",SUBTOTAL(103,$B$9:B46))</f>
        <v>0</v>
      </c>
      <c r="B46" s="30" t="s">
        <v>2420</v>
      </c>
      <c r="C46" s="31" t="s">
        <v>30</v>
      </c>
      <c r="D46" s="31" t="s">
        <v>1502</v>
      </c>
      <c r="E46" s="30" t="s">
        <v>2295</v>
      </c>
      <c r="F46" s="30" t="s">
        <v>1504</v>
      </c>
      <c r="G46" s="71" t="s">
        <v>2304</v>
      </c>
      <c r="H46" s="63">
        <v>120</v>
      </c>
      <c r="I46" s="72" t="s">
        <v>2563</v>
      </c>
      <c r="J46" s="185"/>
      <c r="K46" s="35"/>
      <c r="L46" s="12"/>
      <c r="M46" s="14">
        <v>32</v>
      </c>
      <c r="N46" s="14">
        <v>34</v>
      </c>
      <c r="O46" s="13" t="s">
        <v>1475</v>
      </c>
      <c r="P46"/>
      <c r="Q46" s="110" t="s">
        <v>2594</v>
      </c>
    </row>
    <row r="47" spans="1:17" ht="27" hidden="1">
      <c r="A47" s="29">
        <f>IF(B47="","",SUBTOTAL(103,$B$9:B47))</f>
        <v>0</v>
      </c>
      <c r="B47" s="30" t="s">
        <v>2420</v>
      </c>
      <c r="C47" s="31" t="s">
        <v>30</v>
      </c>
      <c r="D47" s="31" t="s">
        <v>1502</v>
      </c>
      <c r="E47" s="30" t="s">
        <v>2295</v>
      </c>
      <c r="F47" s="30" t="s">
        <v>1505</v>
      </c>
      <c r="G47" s="71" t="s">
        <v>2305</v>
      </c>
      <c r="H47" s="63">
        <v>320</v>
      </c>
      <c r="I47" s="72" t="s">
        <v>2559</v>
      </c>
      <c r="J47" s="185"/>
      <c r="K47" s="35"/>
      <c r="L47" s="12"/>
      <c r="M47" s="14">
        <v>31</v>
      </c>
      <c r="N47" s="14">
        <v>33</v>
      </c>
      <c r="O47" s="13" t="s">
        <v>1475</v>
      </c>
      <c r="P47"/>
      <c r="Q47" s="110" t="s">
        <v>2594</v>
      </c>
    </row>
    <row r="48" spans="1:17" hidden="1">
      <c r="A48" s="29">
        <f>IF(B48="","",SUBTOTAL(103,$B$9:B48))</f>
        <v>0</v>
      </c>
      <c r="B48" s="30" t="s">
        <v>2420</v>
      </c>
      <c r="C48" s="31" t="s">
        <v>30</v>
      </c>
      <c r="D48" s="31" t="s">
        <v>1502</v>
      </c>
      <c r="E48" s="30" t="s">
        <v>2295</v>
      </c>
      <c r="F48" s="30" t="s">
        <v>1506</v>
      </c>
      <c r="G48" s="71" t="s">
        <v>2306</v>
      </c>
      <c r="H48" s="63">
        <v>60</v>
      </c>
      <c r="I48" s="72" t="s">
        <v>2556</v>
      </c>
      <c r="J48" s="185"/>
      <c r="K48" s="35"/>
      <c r="L48" s="12"/>
      <c r="M48" s="14">
        <v>30</v>
      </c>
      <c r="N48" s="14">
        <v>32</v>
      </c>
      <c r="O48" s="13" t="s">
        <v>1475</v>
      </c>
      <c r="P48"/>
      <c r="Q48" s="110" t="s">
        <v>2594</v>
      </c>
    </row>
    <row r="49" spans="1:17" hidden="1">
      <c r="A49" s="29">
        <f>IF(B49="","",SUBTOTAL(103,$B$9:B49))</f>
        <v>0</v>
      </c>
      <c r="B49" s="30" t="s">
        <v>2420</v>
      </c>
      <c r="C49" s="31" t="s">
        <v>31</v>
      </c>
      <c r="D49" s="31" t="s">
        <v>1502</v>
      </c>
      <c r="E49" s="30" t="s">
        <v>2295</v>
      </c>
      <c r="F49" s="30" t="s">
        <v>1507</v>
      </c>
      <c r="G49" s="71" t="s">
        <v>2307</v>
      </c>
      <c r="H49" s="63">
        <v>47</v>
      </c>
      <c r="I49" s="72" t="s">
        <v>2564</v>
      </c>
      <c r="J49" s="185"/>
      <c r="K49" s="35"/>
      <c r="L49" s="12"/>
      <c r="M49" s="14"/>
      <c r="N49" s="14"/>
      <c r="O49" s="13" t="s">
        <v>1475</v>
      </c>
      <c r="P49"/>
      <c r="Q49" s="110" t="s">
        <v>2594</v>
      </c>
    </row>
    <row r="50" spans="1:17" hidden="1">
      <c r="A50" s="29">
        <f>IF(B50="","",SUBTOTAL(103,$B$9:B50))</f>
        <v>0</v>
      </c>
      <c r="B50" s="30" t="s">
        <v>2420</v>
      </c>
      <c r="C50" s="31" t="s">
        <v>32</v>
      </c>
      <c r="D50" s="31" t="s">
        <v>1499</v>
      </c>
      <c r="E50" s="30" t="s">
        <v>2295</v>
      </c>
      <c r="F50" s="30" t="s">
        <v>1508</v>
      </c>
      <c r="G50" s="71" t="s">
        <v>2308</v>
      </c>
      <c r="H50" s="63">
        <v>30</v>
      </c>
      <c r="I50" s="72" t="s">
        <v>2553</v>
      </c>
      <c r="J50" s="185"/>
      <c r="K50" s="35"/>
      <c r="L50" s="12"/>
      <c r="M50" s="14"/>
      <c r="N50" s="14"/>
      <c r="O50" s="13" t="s">
        <v>1475</v>
      </c>
      <c r="P50"/>
      <c r="Q50" s="110" t="s">
        <v>2594</v>
      </c>
    </row>
    <row r="51" spans="1:17" hidden="1">
      <c r="A51" s="29">
        <f>IF(B51="","",SUBTOTAL(103,$B$9:B51))</f>
        <v>0</v>
      </c>
      <c r="B51" s="30" t="s">
        <v>2420</v>
      </c>
      <c r="C51" s="31" t="s">
        <v>35</v>
      </c>
      <c r="D51" s="31" t="s">
        <v>1509</v>
      </c>
      <c r="E51" s="30" t="s">
        <v>2295</v>
      </c>
      <c r="F51" s="30" t="s">
        <v>2309</v>
      </c>
      <c r="G51" s="71" t="s">
        <v>2310</v>
      </c>
      <c r="H51" s="63">
        <v>30</v>
      </c>
      <c r="I51" s="72" t="s">
        <v>2563</v>
      </c>
      <c r="J51" s="185"/>
      <c r="K51" s="35"/>
      <c r="L51" s="12"/>
      <c r="M51" s="14"/>
      <c r="N51" s="14"/>
      <c r="O51" s="13" t="s">
        <v>1475</v>
      </c>
      <c r="P51"/>
      <c r="Q51" s="110" t="s">
        <v>2594</v>
      </c>
    </row>
    <row r="52" spans="1:17" hidden="1">
      <c r="A52" s="29">
        <f>IF(B52="","",SUBTOTAL(103,$B$9:B52))</f>
        <v>0</v>
      </c>
      <c r="B52" s="30" t="s">
        <v>2420</v>
      </c>
      <c r="C52" s="31" t="s">
        <v>35</v>
      </c>
      <c r="D52" s="31" t="s">
        <v>1502</v>
      </c>
      <c r="E52" s="30" t="s">
        <v>2295</v>
      </c>
      <c r="F52" s="30" t="s">
        <v>2311</v>
      </c>
      <c r="G52" s="71" t="s">
        <v>1834</v>
      </c>
      <c r="H52" s="63">
        <v>10</v>
      </c>
      <c r="I52" s="72" t="s">
        <v>2492</v>
      </c>
      <c r="J52" s="185"/>
      <c r="K52" s="35"/>
      <c r="L52" s="12"/>
      <c r="M52" s="14"/>
      <c r="N52" s="14"/>
      <c r="O52" s="13" t="s">
        <v>1475</v>
      </c>
      <c r="P52"/>
      <c r="Q52" s="110" t="s">
        <v>2594</v>
      </c>
    </row>
    <row r="53" spans="1:17" hidden="1">
      <c r="A53" s="29">
        <f>IF(B53="","",SUBTOTAL(103,$B$9:B53))</f>
        <v>0</v>
      </c>
      <c r="B53" s="30" t="s">
        <v>2420</v>
      </c>
      <c r="C53" s="31" t="s">
        <v>35</v>
      </c>
      <c r="D53" s="31" t="s">
        <v>1502</v>
      </c>
      <c r="E53" s="30" t="s">
        <v>2295</v>
      </c>
      <c r="F53" s="30" t="s">
        <v>2312</v>
      </c>
      <c r="G53" s="71" t="s">
        <v>1835</v>
      </c>
      <c r="H53" s="63">
        <v>7</v>
      </c>
      <c r="I53" s="72" t="s">
        <v>2492</v>
      </c>
      <c r="J53" s="185"/>
      <c r="K53" s="35"/>
      <c r="L53" s="12"/>
      <c r="M53" s="14"/>
      <c r="N53" s="14"/>
      <c r="O53" s="13" t="s">
        <v>1475</v>
      </c>
      <c r="P53"/>
      <c r="Q53" s="110" t="s">
        <v>2594</v>
      </c>
    </row>
    <row r="54" spans="1:17" hidden="1">
      <c r="A54" s="29">
        <f>IF(B54="","",SUBTOTAL(103,$B$9:B54))</f>
        <v>0</v>
      </c>
      <c r="B54" s="30" t="s">
        <v>2420</v>
      </c>
      <c r="C54" s="31" t="s">
        <v>27</v>
      </c>
      <c r="D54" s="31" t="s">
        <v>1491</v>
      </c>
      <c r="E54" s="30" t="s">
        <v>2313</v>
      </c>
      <c r="F54" s="30" t="s">
        <v>1510</v>
      </c>
      <c r="G54" s="71" t="s">
        <v>2314</v>
      </c>
      <c r="H54" s="63">
        <v>113.5</v>
      </c>
      <c r="I54" s="72" t="s">
        <v>2556</v>
      </c>
      <c r="J54" s="185"/>
      <c r="K54" s="35"/>
      <c r="L54" s="12"/>
      <c r="M54" s="16"/>
      <c r="N54" s="16"/>
      <c r="O54" s="17" t="s">
        <v>1475</v>
      </c>
      <c r="P54"/>
      <c r="Q54" s="110" t="s">
        <v>2594</v>
      </c>
    </row>
    <row r="55" spans="1:17" hidden="1">
      <c r="A55" s="29">
        <f>IF(B55="","",SUBTOTAL(103,$B$9:B55))</f>
        <v>0</v>
      </c>
      <c r="B55" s="30" t="s">
        <v>2420</v>
      </c>
      <c r="C55" s="31" t="s">
        <v>27</v>
      </c>
      <c r="D55" s="31" t="s">
        <v>1491</v>
      </c>
      <c r="E55" s="30" t="s">
        <v>2313</v>
      </c>
      <c r="F55" s="30" t="s">
        <v>1511</v>
      </c>
      <c r="G55" s="71" t="s">
        <v>2314</v>
      </c>
      <c r="H55" s="63">
        <v>120</v>
      </c>
      <c r="I55" s="72" t="s">
        <v>2549</v>
      </c>
      <c r="J55" s="185"/>
      <c r="K55" s="35"/>
      <c r="L55" s="12"/>
      <c r="M55" s="14"/>
      <c r="N55" s="14"/>
      <c r="O55" s="13" t="s">
        <v>1475</v>
      </c>
      <c r="P55"/>
      <c r="Q55" s="110" t="s">
        <v>2594</v>
      </c>
    </row>
    <row r="56" spans="1:17" hidden="1">
      <c r="A56" s="29">
        <f>IF(B56="","",SUBTOTAL(103,$B$9:B56))</f>
        <v>0</v>
      </c>
      <c r="B56" s="30" t="s">
        <v>2420</v>
      </c>
      <c r="C56" s="31" t="s">
        <v>27</v>
      </c>
      <c r="D56" s="31" t="s">
        <v>1491</v>
      </c>
      <c r="E56" s="30" t="s">
        <v>2313</v>
      </c>
      <c r="F56" s="30" t="s">
        <v>1512</v>
      </c>
      <c r="G56" s="71" t="s">
        <v>2314</v>
      </c>
      <c r="H56" s="63">
        <v>120</v>
      </c>
      <c r="I56" s="72" t="s">
        <v>2565</v>
      </c>
      <c r="J56" s="185"/>
      <c r="K56" s="35"/>
      <c r="L56" s="12"/>
      <c r="M56" s="14"/>
      <c r="N56" s="14"/>
      <c r="O56" s="13" t="s">
        <v>1475</v>
      </c>
      <c r="P56"/>
      <c r="Q56" s="110" t="s">
        <v>2594</v>
      </c>
    </row>
    <row r="57" spans="1:17" hidden="1">
      <c r="A57" s="29">
        <f>IF(B57="","",SUBTOTAL(103,$B$9:B57))</f>
        <v>0</v>
      </c>
      <c r="B57" s="30" t="s">
        <v>2420</v>
      </c>
      <c r="C57" s="31" t="s">
        <v>27</v>
      </c>
      <c r="D57" s="31" t="s">
        <v>1491</v>
      </c>
      <c r="E57" s="30" t="s">
        <v>2313</v>
      </c>
      <c r="F57" s="30" t="s">
        <v>1513</v>
      </c>
      <c r="G57" s="71" t="s">
        <v>2314</v>
      </c>
      <c r="H57" s="63">
        <v>39</v>
      </c>
      <c r="I57" s="72" t="s">
        <v>2556</v>
      </c>
      <c r="J57" s="185"/>
      <c r="K57" s="35"/>
      <c r="L57" s="12"/>
      <c r="M57" s="14"/>
      <c r="N57" s="14"/>
      <c r="O57" s="13" t="s">
        <v>1475</v>
      </c>
      <c r="P57"/>
      <c r="Q57" s="110" t="s">
        <v>2594</v>
      </c>
    </row>
    <row r="58" spans="1:17" hidden="1">
      <c r="A58" s="29">
        <f>IF(B58="","",SUBTOTAL(103,$B$9:B58))</f>
        <v>0</v>
      </c>
      <c r="B58" s="30" t="s">
        <v>2420</v>
      </c>
      <c r="C58" s="31" t="s">
        <v>27</v>
      </c>
      <c r="D58" s="31" t="s">
        <v>1491</v>
      </c>
      <c r="E58" s="30" t="s">
        <v>2313</v>
      </c>
      <c r="F58" s="30" t="s">
        <v>1514</v>
      </c>
      <c r="G58" s="71" t="s">
        <v>2314</v>
      </c>
      <c r="H58" s="63">
        <v>180</v>
      </c>
      <c r="I58" s="72" t="s">
        <v>2566</v>
      </c>
      <c r="J58" s="185"/>
      <c r="K58" s="35"/>
      <c r="L58" s="12"/>
      <c r="M58" s="14"/>
      <c r="N58" s="14"/>
      <c r="O58" s="13" t="s">
        <v>1475</v>
      </c>
      <c r="P58"/>
      <c r="Q58" s="110" t="s">
        <v>2594</v>
      </c>
    </row>
    <row r="59" spans="1:17" hidden="1">
      <c r="A59" s="29">
        <f>IF(B59="","",SUBTOTAL(103,$B$9:B59))</f>
        <v>0</v>
      </c>
      <c r="B59" s="30" t="s">
        <v>2420</v>
      </c>
      <c r="C59" s="31" t="s">
        <v>27</v>
      </c>
      <c r="D59" s="31" t="s">
        <v>1491</v>
      </c>
      <c r="E59" s="30" t="s">
        <v>2313</v>
      </c>
      <c r="F59" s="30" t="s">
        <v>1515</v>
      </c>
      <c r="G59" s="71" t="s">
        <v>2314</v>
      </c>
      <c r="H59" s="63">
        <v>19</v>
      </c>
      <c r="I59" s="72" t="s">
        <v>2556</v>
      </c>
      <c r="J59" s="185"/>
      <c r="K59" s="35"/>
      <c r="L59" s="12"/>
      <c r="M59" s="14"/>
      <c r="N59" s="14"/>
      <c r="O59" s="13" t="s">
        <v>1475</v>
      </c>
      <c r="P59"/>
      <c r="Q59" s="110" t="s">
        <v>2594</v>
      </c>
    </row>
    <row r="60" spans="1:17" hidden="1">
      <c r="A60" s="29">
        <f>IF(B60="","",SUBTOTAL(103,$B$9:B60))</f>
        <v>0</v>
      </c>
      <c r="B60" s="30" t="s">
        <v>2420</v>
      </c>
      <c r="C60" s="31" t="s">
        <v>27</v>
      </c>
      <c r="D60" s="31" t="s">
        <v>1491</v>
      </c>
      <c r="E60" s="30" t="s">
        <v>2313</v>
      </c>
      <c r="F60" s="30" t="s">
        <v>1516</v>
      </c>
      <c r="G60" s="71" t="s">
        <v>2314</v>
      </c>
      <c r="H60" s="63">
        <v>39</v>
      </c>
      <c r="I60" s="72" t="s">
        <v>2549</v>
      </c>
      <c r="J60" s="185"/>
      <c r="K60" s="35"/>
      <c r="L60" s="12"/>
      <c r="M60" s="14"/>
      <c r="N60" s="14"/>
      <c r="O60" s="13" t="s">
        <v>1475</v>
      </c>
      <c r="P60"/>
      <c r="Q60" s="110" t="s">
        <v>2594</v>
      </c>
    </row>
    <row r="61" spans="1:17" hidden="1">
      <c r="A61" s="29">
        <f>IF(B61="","",SUBTOTAL(103,$B$9:B61))</f>
        <v>0</v>
      </c>
      <c r="B61" s="30" t="s">
        <v>2420</v>
      </c>
      <c r="C61" s="31" t="s">
        <v>27</v>
      </c>
      <c r="D61" s="31" t="s">
        <v>1491</v>
      </c>
      <c r="E61" s="30" t="s">
        <v>2313</v>
      </c>
      <c r="F61" s="30" t="s">
        <v>1517</v>
      </c>
      <c r="G61" s="71" t="s">
        <v>2314</v>
      </c>
      <c r="H61" s="63">
        <v>39</v>
      </c>
      <c r="I61" s="72" t="s">
        <v>2558</v>
      </c>
      <c r="J61" s="185"/>
      <c r="K61" s="35"/>
      <c r="L61" s="12"/>
      <c r="M61" s="14"/>
      <c r="N61" s="14"/>
      <c r="O61" s="13" t="s">
        <v>1475</v>
      </c>
      <c r="P61"/>
      <c r="Q61" s="110" t="s">
        <v>2594</v>
      </c>
    </row>
    <row r="62" spans="1:17" hidden="1">
      <c r="A62" s="29">
        <f>IF(B62="","",SUBTOTAL(103,$B$9:B62))</f>
        <v>0</v>
      </c>
      <c r="B62" s="30" t="s">
        <v>2420</v>
      </c>
      <c r="C62" s="31" t="s">
        <v>27</v>
      </c>
      <c r="D62" s="31" t="s">
        <v>1491</v>
      </c>
      <c r="E62" s="30" t="s">
        <v>2313</v>
      </c>
      <c r="F62" s="30" t="s">
        <v>1518</v>
      </c>
      <c r="G62" s="71" t="s">
        <v>2314</v>
      </c>
      <c r="H62" s="63">
        <v>67.400000000000006</v>
      </c>
      <c r="I62" s="72" t="s">
        <v>2556</v>
      </c>
      <c r="J62" s="185"/>
      <c r="K62" s="35"/>
      <c r="L62" s="12"/>
      <c r="M62" s="14"/>
      <c r="N62" s="14"/>
      <c r="O62" s="13" t="s">
        <v>1475</v>
      </c>
      <c r="P62"/>
      <c r="Q62" s="110" t="s">
        <v>2594</v>
      </c>
    </row>
    <row r="63" spans="1:17" hidden="1">
      <c r="A63" s="29">
        <f>IF(B63="","",SUBTOTAL(103,$B$9:B63))</f>
        <v>0</v>
      </c>
      <c r="B63" s="30" t="s">
        <v>2420</v>
      </c>
      <c r="C63" s="31" t="s">
        <v>27</v>
      </c>
      <c r="D63" s="31" t="s">
        <v>1491</v>
      </c>
      <c r="E63" s="30" t="s">
        <v>2313</v>
      </c>
      <c r="F63" s="30" t="s">
        <v>1519</v>
      </c>
      <c r="G63" s="71" t="s">
        <v>2314</v>
      </c>
      <c r="H63" s="63">
        <v>126</v>
      </c>
      <c r="I63" s="72" t="s">
        <v>2549</v>
      </c>
      <c r="J63" s="185"/>
      <c r="K63" s="35"/>
      <c r="L63" s="12"/>
      <c r="M63" s="14"/>
      <c r="N63" s="14"/>
      <c r="O63" s="13" t="s">
        <v>1475</v>
      </c>
      <c r="P63"/>
      <c r="Q63" s="110" t="s">
        <v>2594</v>
      </c>
    </row>
    <row r="64" spans="1:17" hidden="1">
      <c r="A64" s="29">
        <f>IF(B64="","",SUBTOTAL(103,$B$9:B64))</f>
        <v>0</v>
      </c>
      <c r="B64" s="30" t="s">
        <v>2420</v>
      </c>
      <c r="C64" s="31" t="s">
        <v>27</v>
      </c>
      <c r="D64" s="31" t="s">
        <v>1491</v>
      </c>
      <c r="E64" s="30" t="s">
        <v>2313</v>
      </c>
      <c r="F64" s="30" t="s">
        <v>1520</v>
      </c>
      <c r="G64" s="71" t="s">
        <v>2314</v>
      </c>
      <c r="H64" s="63">
        <v>240</v>
      </c>
      <c r="I64" s="72" t="s">
        <v>2558</v>
      </c>
      <c r="J64" s="185"/>
      <c r="K64" s="35"/>
      <c r="L64" s="12"/>
      <c r="M64" s="14"/>
      <c r="N64" s="14"/>
      <c r="O64" s="13" t="s">
        <v>1475</v>
      </c>
      <c r="P64"/>
      <c r="Q64" s="110" t="s">
        <v>2594</v>
      </c>
    </row>
    <row r="65" spans="1:17" hidden="1">
      <c r="A65" s="29">
        <f>IF(B65="","",SUBTOTAL(103,$B$9:B65))</f>
        <v>0</v>
      </c>
      <c r="B65" s="30" t="s">
        <v>2420</v>
      </c>
      <c r="C65" s="31" t="s">
        <v>27</v>
      </c>
      <c r="D65" s="31" t="s">
        <v>1491</v>
      </c>
      <c r="E65" s="30" t="s">
        <v>2313</v>
      </c>
      <c r="F65" s="30" t="s">
        <v>1521</v>
      </c>
      <c r="G65" s="71" t="s">
        <v>2314</v>
      </c>
      <c r="H65" s="63">
        <v>50</v>
      </c>
      <c r="I65" s="72" t="s">
        <v>2567</v>
      </c>
      <c r="J65" s="185"/>
      <c r="K65" s="35"/>
      <c r="L65" s="12"/>
      <c r="M65" s="14"/>
      <c r="N65" s="14"/>
      <c r="O65" s="13" t="s">
        <v>1475</v>
      </c>
      <c r="P65"/>
      <c r="Q65" s="110" t="s">
        <v>2594</v>
      </c>
    </row>
    <row r="66" spans="1:17" hidden="1">
      <c r="A66" s="29">
        <f>IF(B66="","",SUBTOTAL(103,$B$9:B66))</f>
        <v>0</v>
      </c>
      <c r="B66" s="30" t="s">
        <v>2420</v>
      </c>
      <c r="C66" s="31" t="s">
        <v>27</v>
      </c>
      <c r="D66" s="31" t="s">
        <v>1491</v>
      </c>
      <c r="E66" s="30" t="s">
        <v>2313</v>
      </c>
      <c r="F66" s="30" t="s">
        <v>1522</v>
      </c>
      <c r="G66" s="71" t="s">
        <v>2314</v>
      </c>
      <c r="H66" s="63">
        <v>60</v>
      </c>
      <c r="I66" s="72" t="s">
        <v>2558</v>
      </c>
      <c r="J66" s="185"/>
      <c r="K66" s="35"/>
      <c r="L66" s="12"/>
      <c r="M66" s="14"/>
      <c r="N66" s="14"/>
      <c r="O66" s="13"/>
      <c r="P66"/>
      <c r="Q66" s="110" t="s">
        <v>2594</v>
      </c>
    </row>
    <row r="67" spans="1:17" hidden="1">
      <c r="A67" s="29">
        <f>IF(B67="","",SUBTOTAL(103,$B$9:B67))</f>
        <v>0</v>
      </c>
      <c r="B67" s="30" t="s">
        <v>2420</v>
      </c>
      <c r="C67" s="31" t="s">
        <v>27</v>
      </c>
      <c r="D67" s="31" t="s">
        <v>1491</v>
      </c>
      <c r="E67" s="30" t="s">
        <v>2313</v>
      </c>
      <c r="F67" s="30" t="s">
        <v>1523</v>
      </c>
      <c r="G67" s="71" t="s">
        <v>2314</v>
      </c>
      <c r="H67" s="63">
        <v>78</v>
      </c>
      <c r="I67" s="72" t="s">
        <v>2567</v>
      </c>
      <c r="J67" s="185"/>
      <c r="K67" s="35"/>
      <c r="L67" s="12"/>
      <c r="M67" s="14"/>
      <c r="N67" s="14"/>
      <c r="O67" s="13" t="s">
        <v>1475</v>
      </c>
      <c r="P67"/>
      <c r="Q67" s="110" t="s">
        <v>2594</v>
      </c>
    </row>
    <row r="68" spans="1:17" hidden="1">
      <c r="A68" s="29">
        <f>IF(B68="","",SUBTOTAL(103,$B$9:B68))</f>
        <v>0</v>
      </c>
      <c r="B68" s="30" t="s">
        <v>2420</v>
      </c>
      <c r="C68" s="31" t="s">
        <v>27</v>
      </c>
      <c r="D68" s="31" t="s">
        <v>1491</v>
      </c>
      <c r="E68" s="30" t="s">
        <v>2313</v>
      </c>
      <c r="F68" s="30" t="s">
        <v>1524</v>
      </c>
      <c r="G68" s="71" t="s">
        <v>2314</v>
      </c>
      <c r="H68" s="63">
        <v>100</v>
      </c>
      <c r="I68" s="72" t="s">
        <v>2558</v>
      </c>
      <c r="J68" s="185"/>
      <c r="K68" s="35"/>
      <c r="L68" s="12"/>
      <c r="M68" s="14"/>
      <c r="N68" s="14"/>
      <c r="O68" s="13"/>
      <c r="P68"/>
      <c r="Q68" s="110" t="s">
        <v>2594</v>
      </c>
    </row>
    <row r="69" spans="1:17" hidden="1">
      <c r="A69" s="29">
        <f>IF(B69="","",SUBTOTAL(103,$B$9:B69))</f>
        <v>0</v>
      </c>
      <c r="B69" s="30" t="s">
        <v>2420</v>
      </c>
      <c r="C69" s="31" t="s">
        <v>27</v>
      </c>
      <c r="D69" s="31" t="s">
        <v>1491</v>
      </c>
      <c r="E69" s="30" t="s">
        <v>2313</v>
      </c>
      <c r="F69" s="30" t="s">
        <v>1525</v>
      </c>
      <c r="G69" s="71" t="s">
        <v>2314</v>
      </c>
      <c r="H69" s="63">
        <v>114</v>
      </c>
      <c r="I69" s="72" t="s">
        <v>2568</v>
      </c>
      <c r="J69" s="185"/>
      <c r="K69" s="35"/>
      <c r="L69" s="12"/>
      <c r="M69" s="14"/>
      <c r="N69" s="14"/>
      <c r="O69" s="13" t="s">
        <v>1475</v>
      </c>
      <c r="P69"/>
      <c r="Q69" s="110" t="s">
        <v>2594</v>
      </c>
    </row>
    <row r="70" spans="1:17" hidden="1">
      <c r="A70" s="29">
        <f>IF(B70="","",SUBTOTAL(103,$B$9:B70))</f>
        <v>0</v>
      </c>
      <c r="B70" s="30" t="s">
        <v>2420</v>
      </c>
      <c r="C70" s="31" t="s">
        <v>27</v>
      </c>
      <c r="D70" s="31" t="s">
        <v>1491</v>
      </c>
      <c r="E70" s="30" t="s">
        <v>2313</v>
      </c>
      <c r="F70" s="30" t="s">
        <v>1526</v>
      </c>
      <c r="G70" s="71" t="s">
        <v>2314</v>
      </c>
      <c r="H70" s="63">
        <v>125</v>
      </c>
      <c r="I70" s="72" t="s">
        <v>2480</v>
      </c>
      <c r="J70" s="185"/>
      <c r="K70" s="35"/>
      <c r="L70" s="12"/>
      <c r="M70" s="14"/>
      <c r="N70" s="14"/>
      <c r="O70" s="13" t="s">
        <v>1475</v>
      </c>
      <c r="P70"/>
      <c r="Q70" s="110" t="s">
        <v>2594</v>
      </c>
    </row>
    <row r="71" spans="1:17" hidden="1">
      <c r="A71" s="29">
        <f>IF(B71="","",SUBTOTAL(103,$B$9:B71))</f>
        <v>0</v>
      </c>
      <c r="B71" s="30" t="s">
        <v>2420</v>
      </c>
      <c r="C71" s="31" t="s">
        <v>173</v>
      </c>
      <c r="D71" s="31" t="s">
        <v>1492</v>
      </c>
      <c r="E71" s="30" t="s">
        <v>2313</v>
      </c>
      <c r="F71" s="30" t="s">
        <v>1527</v>
      </c>
      <c r="G71" s="71" t="s">
        <v>2314</v>
      </c>
      <c r="H71" s="63">
        <v>33</v>
      </c>
      <c r="I71" s="72" t="s">
        <v>2556</v>
      </c>
      <c r="J71" s="185"/>
      <c r="K71" s="35"/>
      <c r="L71" s="12"/>
      <c r="M71" s="14"/>
      <c r="N71" s="14"/>
      <c r="O71" s="13" t="s">
        <v>1475</v>
      </c>
      <c r="P71"/>
      <c r="Q71" s="110" t="s">
        <v>2594</v>
      </c>
    </row>
    <row r="72" spans="1:17" hidden="1">
      <c r="A72" s="29">
        <f>IF(B72="","",SUBTOTAL(103,$B$9:B72))</f>
        <v>0</v>
      </c>
      <c r="B72" s="30" t="s">
        <v>2420</v>
      </c>
      <c r="C72" s="31" t="s">
        <v>173</v>
      </c>
      <c r="D72" s="31" t="s">
        <v>1492</v>
      </c>
      <c r="E72" s="30" t="s">
        <v>2313</v>
      </c>
      <c r="F72" s="30" t="s">
        <v>1528</v>
      </c>
      <c r="G72" s="71" t="s">
        <v>2314</v>
      </c>
      <c r="H72" s="63">
        <v>30</v>
      </c>
      <c r="I72" s="72" t="s">
        <v>2549</v>
      </c>
      <c r="J72" s="185"/>
      <c r="K72" s="35"/>
      <c r="L72" s="12"/>
      <c r="M72" s="14"/>
      <c r="N72" s="14"/>
      <c r="O72" s="13" t="s">
        <v>1475</v>
      </c>
      <c r="P72"/>
      <c r="Q72" s="110" t="s">
        <v>2594</v>
      </c>
    </row>
    <row r="73" spans="1:17" hidden="1">
      <c r="A73" s="29">
        <f>IF(B73="","",SUBTOTAL(103,$B$9:B73))</f>
        <v>0</v>
      </c>
      <c r="B73" s="30" t="s">
        <v>2420</v>
      </c>
      <c r="C73" s="31" t="s">
        <v>173</v>
      </c>
      <c r="D73" s="31" t="s">
        <v>1492</v>
      </c>
      <c r="E73" s="30" t="s">
        <v>2313</v>
      </c>
      <c r="F73" s="30" t="s">
        <v>1529</v>
      </c>
      <c r="G73" s="71" t="s">
        <v>2314</v>
      </c>
      <c r="H73" s="63">
        <v>30</v>
      </c>
      <c r="I73" s="72" t="s">
        <v>2565</v>
      </c>
      <c r="J73" s="185"/>
      <c r="K73" s="35"/>
      <c r="L73" s="12"/>
      <c r="M73" s="14"/>
      <c r="N73" s="14"/>
      <c r="O73" s="13" t="s">
        <v>1475</v>
      </c>
      <c r="P73"/>
      <c r="Q73" s="110" t="s">
        <v>2594</v>
      </c>
    </row>
    <row r="74" spans="1:17" hidden="1">
      <c r="A74" s="29">
        <f>IF(B74="","",SUBTOTAL(103,$B$9:B74))</f>
        <v>0</v>
      </c>
      <c r="B74" s="30" t="s">
        <v>2420</v>
      </c>
      <c r="C74" s="31" t="s">
        <v>173</v>
      </c>
      <c r="D74" s="31" t="s">
        <v>1492</v>
      </c>
      <c r="E74" s="30" t="s">
        <v>2313</v>
      </c>
      <c r="F74" s="30" t="s">
        <v>1530</v>
      </c>
      <c r="G74" s="71" t="s">
        <v>2314</v>
      </c>
      <c r="H74" s="63">
        <v>16.5</v>
      </c>
      <c r="I74" s="72" t="s">
        <v>2556</v>
      </c>
      <c r="J74" s="185"/>
      <c r="K74" s="35"/>
      <c r="L74" s="12"/>
      <c r="M74" s="14"/>
      <c r="N74" s="14"/>
      <c r="O74" s="13" t="s">
        <v>1475</v>
      </c>
      <c r="P74"/>
      <c r="Q74" s="110" t="s">
        <v>2594</v>
      </c>
    </row>
    <row r="75" spans="1:17" hidden="1">
      <c r="A75" s="29">
        <f>IF(B75="","",SUBTOTAL(103,$B$9:B75))</f>
        <v>0</v>
      </c>
      <c r="B75" s="30" t="s">
        <v>2420</v>
      </c>
      <c r="C75" s="31" t="s">
        <v>173</v>
      </c>
      <c r="D75" s="31" t="s">
        <v>1492</v>
      </c>
      <c r="E75" s="30" t="s">
        <v>2313</v>
      </c>
      <c r="F75" s="30" t="s">
        <v>1531</v>
      </c>
      <c r="G75" s="71" t="s">
        <v>2314</v>
      </c>
      <c r="H75" s="63">
        <v>33</v>
      </c>
      <c r="I75" s="72" t="s">
        <v>2549</v>
      </c>
      <c r="J75" s="185"/>
      <c r="K75" s="35"/>
      <c r="L75" s="12"/>
      <c r="M75" s="14"/>
      <c r="N75" s="14"/>
      <c r="O75" s="13" t="s">
        <v>1475</v>
      </c>
      <c r="P75"/>
      <c r="Q75" s="110" t="s">
        <v>2594</v>
      </c>
    </row>
    <row r="76" spans="1:17" hidden="1">
      <c r="A76" s="29">
        <f>IF(B76="","",SUBTOTAL(103,$B$9:B76))</f>
        <v>0</v>
      </c>
      <c r="B76" s="30" t="s">
        <v>2420</v>
      </c>
      <c r="C76" s="31" t="s">
        <v>173</v>
      </c>
      <c r="D76" s="31" t="s">
        <v>1492</v>
      </c>
      <c r="E76" s="30" t="s">
        <v>2313</v>
      </c>
      <c r="F76" s="30" t="s">
        <v>1532</v>
      </c>
      <c r="G76" s="71" t="s">
        <v>2314</v>
      </c>
      <c r="H76" s="63">
        <v>30</v>
      </c>
      <c r="I76" s="72" t="s">
        <v>2565</v>
      </c>
      <c r="J76" s="185"/>
      <c r="K76" s="35"/>
      <c r="L76" s="12"/>
      <c r="M76" s="14"/>
      <c r="N76" s="14"/>
      <c r="O76" s="13"/>
      <c r="P76"/>
      <c r="Q76" s="110" t="s">
        <v>2594</v>
      </c>
    </row>
    <row r="77" spans="1:17" hidden="1">
      <c r="A77" s="29">
        <f>IF(B77="","",SUBTOTAL(103,$B$9:B77))</f>
        <v>0</v>
      </c>
      <c r="B77" s="30" t="s">
        <v>2420</v>
      </c>
      <c r="C77" s="31" t="s">
        <v>148</v>
      </c>
      <c r="D77" s="31" t="s">
        <v>1491</v>
      </c>
      <c r="E77" s="30" t="s">
        <v>2313</v>
      </c>
      <c r="F77" s="30" t="s">
        <v>1533</v>
      </c>
      <c r="G77" s="71" t="s">
        <v>2314</v>
      </c>
      <c r="H77" s="63">
        <v>42</v>
      </c>
      <c r="I77" s="72" t="s">
        <v>2556</v>
      </c>
      <c r="J77" s="185"/>
      <c r="K77" s="35"/>
      <c r="L77" s="12"/>
      <c r="M77" s="14"/>
      <c r="N77" s="14"/>
      <c r="O77" s="13" t="s">
        <v>1475</v>
      </c>
      <c r="P77"/>
      <c r="Q77" s="110" t="s">
        <v>2594</v>
      </c>
    </row>
    <row r="78" spans="1:17" hidden="1">
      <c r="A78" s="29">
        <f>IF(B78="","",SUBTOTAL(103,$B$9:B78))</f>
        <v>0</v>
      </c>
      <c r="B78" s="30" t="s">
        <v>2420</v>
      </c>
      <c r="C78" s="31" t="s">
        <v>148</v>
      </c>
      <c r="D78" s="31" t="s">
        <v>1491</v>
      </c>
      <c r="E78" s="30" t="s">
        <v>2313</v>
      </c>
      <c r="F78" s="30" t="s">
        <v>1534</v>
      </c>
      <c r="G78" s="71" t="s">
        <v>2314</v>
      </c>
      <c r="H78" s="63">
        <v>50</v>
      </c>
      <c r="I78" s="72" t="s">
        <v>2549</v>
      </c>
      <c r="J78" s="185"/>
      <c r="K78" s="35"/>
      <c r="L78" s="12"/>
      <c r="M78" s="14"/>
      <c r="N78" s="14"/>
      <c r="O78" s="13" t="s">
        <v>1475</v>
      </c>
      <c r="P78"/>
      <c r="Q78" s="110" t="s">
        <v>2594</v>
      </c>
    </row>
    <row r="79" spans="1:17" hidden="1">
      <c r="A79" s="29">
        <f>IF(B79="","",SUBTOTAL(103,$B$9:B79))</f>
        <v>0</v>
      </c>
      <c r="B79" s="30" t="s">
        <v>2420</v>
      </c>
      <c r="C79" s="31" t="s">
        <v>148</v>
      </c>
      <c r="D79" s="31" t="s">
        <v>1491</v>
      </c>
      <c r="E79" s="30" t="s">
        <v>2313</v>
      </c>
      <c r="F79" s="30" t="s">
        <v>1535</v>
      </c>
      <c r="G79" s="71" t="s">
        <v>2314</v>
      </c>
      <c r="H79" s="63">
        <v>50</v>
      </c>
      <c r="I79" s="72" t="s">
        <v>2565</v>
      </c>
      <c r="J79" s="185"/>
      <c r="K79" s="35"/>
      <c r="L79" s="12"/>
      <c r="M79" s="14"/>
      <c r="N79" s="14"/>
      <c r="O79" s="13"/>
      <c r="P79"/>
      <c r="Q79" s="110" t="s">
        <v>2594</v>
      </c>
    </row>
    <row r="80" spans="1:17" ht="27" hidden="1">
      <c r="A80" s="29">
        <f>IF(B80="","",SUBTOTAL(103,$B$9:B80))</f>
        <v>0</v>
      </c>
      <c r="B80" s="30" t="s">
        <v>2420</v>
      </c>
      <c r="C80" s="31" t="s">
        <v>148</v>
      </c>
      <c r="D80" s="31" t="s">
        <v>1492</v>
      </c>
      <c r="E80" s="30" t="s">
        <v>2313</v>
      </c>
      <c r="F80" s="30" t="s">
        <v>1536</v>
      </c>
      <c r="G80" s="71" t="s">
        <v>2315</v>
      </c>
      <c r="H80" s="63">
        <v>106</v>
      </c>
      <c r="I80" s="72" t="s">
        <v>2567</v>
      </c>
      <c r="J80" s="185"/>
      <c r="K80" s="35"/>
      <c r="L80" s="12"/>
      <c r="M80" s="14"/>
      <c r="N80" s="14"/>
      <c r="O80" s="13" t="s">
        <v>1475</v>
      </c>
      <c r="P80"/>
      <c r="Q80" s="110" t="s">
        <v>2594</v>
      </c>
    </row>
    <row r="81" spans="1:17" hidden="1">
      <c r="A81" s="29">
        <f>IF(B81="","",SUBTOTAL(103,$B$9:B81))</f>
        <v>0</v>
      </c>
      <c r="B81" s="30" t="s">
        <v>2420</v>
      </c>
      <c r="C81" s="31" t="s">
        <v>148</v>
      </c>
      <c r="D81" s="31" t="s">
        <v>1492</v>
      </c>
      <c r="E81" s="30" t="s">
        <v>2313</v>
      </c>
      <c r="F81" s="30" t="s">
        <v>1537</v>
      </c>
      <c r="G81" s="71" t="s">
        <v>2316</v>
      </c>
      <c r="H81" s="63">
        <v>150</v>
      </c>
      <c r="I81" s="72" t="s">
        <v>2558</v>
      </c>
      <c r="J81" s="185"/>
      <c r="K81" s="35"/>
      <c r="L81" s="12"/>
      <c r="M81" s="14"/>
      <c r="N81" s="14"/>
      <c r="O81" s="13" t="s">
        <v>1475</v>
      </c>
      <c r="P81"/>
      <c r="Q81" s="110" t="s">
        <v>2594</v>
      </c>
    </row>
    <row r="82" spans="1:17" hidden="1">
      <c r="A82" s="29">
        <f>IF(B82="","",SUBTOTAL(103,$B$9:B82))</f>
        <v>0</v>
      </c>
      <c r="B82" s="30" t="s">
        <v>2420</v>
      </c>
      <c r="C82" s="31" t="s">
        <v>148</v>
      </c>
      <c r="D82" s="31" t="s">
        <v>1491</v>
      </c>
      <c r="E82" s="30" t="s">
        <v>2313</v>
      </c>
      <c r="F82" s="30" t="s">
        <v>1538</v>
      </c>
      <c r="G82" s="71" t="s">
        <v>2316</v>
      </c>
      <c r="H82" s="63">
        <v>87</v>
      </c>
      <c r="I82" s="72" t="s">
        <v>2567</v>
      </c>
      <c r="J82" s="185"/>
      <c r="K82" s="35"/>
      <c r="L82" s="12"/>
      <c r="M82" s="14"/>
      <c r="N82" s="14"/>
      <c r="O82" s="13" t="s">
        <v>1475</v>
      </c>
      <c r="P82"/>
      <c r="Q82" s="110" t="s">
        <v>2594</v>
      </c>
    </row>
    <row r="83" spans="1:17" hidden="1">
      <c r="A83" s="29">
        <f>IF(B83="","",SUBTOTAL(103,$B$9:B83))</f>
        <v>0</v>
      </c>
      <c r="B83" s="30" t="s">
        <v>2420</v>
      </c>
      <c r="C83" s="31" t="s">
        <v>148</v>
      </c>
      <c r="D83" s="31" t="s">
        <v>1491</v>
      </c>
      <c r="E83" s="30" t="s">
        <v>2313</v>
      </c>
      <c r="F83" s="30" t="s">
        <v>1539</v>
      </c>
      <c r="G83" s="71" t="s">
        <v>2316</v>
      </c>
      <c r="H83" s="63">
        <v>120</v>
      </c>
      <c r="I83" s="72" t="s">
        <v>2558</v>
      </c>
      <c r="J83" s="185"/>
      <c r="K83" s="35"/>
      <c r="L83" s="12"/>
      <c r="M83" s="14"/>
      <c r="N83" s="14"/>
      <c r="O83" s="13" t="s">
        <v>1475</v>
      </c>
      <c r="P83"/>
      <c r="Q83" s="110" t="s">
        <v>2594</v>
      </c>
    </row>
    <row r="84" spans="1:17" hidden="1">
      <c r="A84" s="29">
        <f>IF(B84="","",SUBTOTAL(103,$B$9:B84))</f>
        <v>0</v>
      </c>
      <c r="B84" s="30" t="s">
        <v>2420</v>
      </c>
      <c r="C84" s="31" t="s">
        <v>152</v>
      </c>
      <c r="D84" s="31" t="s">
        <v>1509</v>
      </c>
      <c r="E84" s="30" t="s">
        <v>2313</v>
      </c>
      <c r="F84" s="30" t="s">
        <v>1540</v>
      </c>
      <c r="G84" s="71" t="s">
        <v>2316</v>
      </c>
      <c r="H84" s="63">
        <v>30</v>
      </c>
      <c r="I84" s="72" t="s">
        <v>2559</v>
      </c>
      <c r="J84" s="185"/>
      <c r="K84" s="35"/>
      <c r="L84" s="12"/>
      <c r="M84" s="14"/>
      <c r="N84" s="14"/>
      <c r="O84" s="13" t="s">
        <v>1475</v>
      </c>
      <c r="P84"/>
      <c r="Q84" s="110" t="s">
        <v>2594</v>
      </c>
    </row>
    <row r="85" spans="1:17" hidden="1">
      <c r="A85" s="29">
        <f>IF(B85="","",SUBTOTAL(103,$B$9:B85))</f>
        <v>0</v>
      </c>
      <c r="B85" s="30" t="s">
        <v>2420</v>
      </c>
      <c r="C85" s="31" t="s">
        <v>152</v>
      </c>
      <c r="D85" s="31" t="s">
        <v>1509</v>
      </c>
      <c r="E85" s="30" t="s">
        <v>2313</v>
      </c>
      <c r="F85" s="30" t="s">
        <v>2317</v>
      </c>
      <c r="G85" s="71" t="s">
        <v>2316</v>
      </c>
      <c r="H85" s="63">
        <v>30</v>
      </c>
      <c r="I85" s="72" t="s">
        <v>2551</v>
      </c>
      <c r="J85" s="185"/>
      <c r="K85" s="35"/>
      <c r="L85" s="12"/>
      <c r="M85" s="14"/>
      <c r="N85" s="14"/>
      <c r="O85" s="13" t="s">
        <v>1475</v>
      </c>
      <c r="P85"/>
      <c r="Q85" s="110" t="s">
        <v>2594</v>
      </c>
    </row>
    <row r="86" spans="1:17" hidden="1">
      <c r="A86" s="29">
        <f>IF(B86="","",SUBTOTAL(103,$B$9:B86))</f>
        <v>0</v>
      </c>
      <c r="B86" s="30" t="s">
        <v>2420</v>
      </c>
      <c r="C86" s="31" t="s">
        <v>28</v>
      </c>
      <c r="D86" s="31" t="s">
        <v>1509</v>
      </c>
      <c r="E86" s="30" t="s">
        <v>2313</v>
      </c>
      <c r="F86" s="30" t="s">
        <v>1541</v>
      </c>
      <c r="G86" s="71" t="s">
        <v>2316</v>
      </c>
      <c r="H86" s="63">
        <v>59</v>
      </c>
      <c r="I86" s="72" t="s">
        <v>2559</v>
      </c>
      <c r="J86" s="185"/>
      <c r="K86" s="35"/>
      <c r="L86" s="12"/>
      <c r="M86" s="14"/>
      <c r="N86" s="14"/>
      <c r="O86" s="13" t="s">
        <v>1475</v>
      </c>
      <c r="P86"/>
      <c r="Q86" s="110" t="s">
        <v>2594</v>
      </c>
    </row>
    <row r="87" spans="1:17" hidden="1">
      <c r="A87" s="29">
        <f>IF(B87="","",SUBTOTAL(103,$B$9:B87))</f>
        <v>0</v>
      </c>
      <c r="B87" s="30" t="s">
        <v>2420</v>
      </c>
      <c r="C87" s="31" t="s">
        <v>28</v>
      </c>
      <c r="D87" s="31" t="s">
        <v>2318</v>
      </c>
      <c r="E87" s="30" t="s">
        <v>2313</v>
      </c>
      <c r="F87" s="30" t="s">
        <v>1542</v>
      </c>
      <c r="G87" s="71" t="s">
        <v>2316</v>
      </c>
      <c r="H87" s="63">
        <v>86</v>
      </c>
      <c r="I87" s="72" t="s">
        <v>2551</v>
      </c>
      <c r="J87" s="185"/>
      <c r="K87" s="35"/>
      <c r="L87" s="12"/>
      <c r="M87" s="14"/>
      <c r="N87" s="14"/>
      <c r="O87" s="13" t="s">
        <v>1475</v>
      </c>
      <c r="P87"/>
      <c r="Q87" s="110" t="s">
        <v>2594</v>
      </c>
    </row>
    <row r="88" spans="1:17" hidden="1">
      <c r="A88" s="29">
        <f>IF(B88="","",SUBTOTAL(103,$B$9:B88))</f>
        <v>0</v>
      </c>
      <c r="B88" s="30" t="s">
        <v>2420</v>
      </c>
      <c r="C88" s="31" t="s">
        <v>29</v>
      </c>
      <c r="D88" s="31" t="s">
        <v>1499</v>
      </c>
      <c r="E88" s="30" t="s">
        <v>2313</v>
      </c>
      <c r="F88" s="30" t="s">
        <v>1543</v>
      </c>
      <c r="G88" s="71" t="s">
        <v>2316</v>
      </c>
      <c r="H88" s="63">
        <v>45</v>
      </c>
      <c r="I88" s="72" t="s">
        <v>2569</v>
      </c>
      <c r="J88" s="185"/>
      <c r="K88" s="35"/>
      <c r="L88" s="12"/>
      <c r="M88" s="14"/>
      <c r="N88" s="14"/>
      <c r="O88" s="13" t="s">
        <v>1475</v>
      </c>
      <c r="P88"/>
      <c r="Q88" s="110" t="s">
        <v>2594</v>
      </c>
    </row>
    <row r="89" spans="1:17" hidden="1">
      <c r="A89" s="29">
        <f>IF(B89="","",SUBTOTAL(103,$B$9:B89))</f>
        <v>0</v>
      </c>
      <c r="B89" s="30" t="s">
        <v>2420</v>
      </c>
      <c r="C89" s="31" t="s">
        <v>29</v>
      </c>
      <c r="D89" s="31" t="s">
        <v>1499</v>
      </c>
      <c r="E89" s="30" t="s">
        <v>2313</v>
      </c>
      <c r="F89" s="30" t="s">
        <v>1544</v>
      </c>
      <c r="G89" s="71" t="s">
        <v>2316</v>
      </c>
      <c r="H89" s="63">
        <v>50</v>
      </c>
      <c r="I89" s="72" t="s">
        <v>2480</v>
      </c>
      <c r="J89" s="185"/>
      <c r="K89" s="35"/>
      <c r="L89" s="12"/>
      <c r="M89" s="14"/>
      <c r="N89" s="14"/>
      <c r="O89" s="13" t="s">
        <v>1475</v>
      </c>
      <c r="P89"/>
      <c r="Q89" s="110" t="s">
        <v>2594</v>
      </c>
    </row>
    <row r="90" spans="1:17" hidden="1">
      <c r="A90" s="29">
        <f>IF(B90="","",SUBTOTAL(103,$B$9:B90))</f>
        <v>0</v>
      </c>
      <c r="B90" s="30" t="s">
        <v>2420</v>
      </c>
      <c r="C90" s="31" t="s">
        <v>745</v>
      </c>
      <c r="D90" s="31" t="s">
        <v>1499</v>
      </c>
      <c r="E90" s="30" t="s">
        <v>2313</v>
      </c>
      <c r="F90" s="30" t="s">
        <v>745</v>
      </c>
      <c r="G90" s="71" t="s">
        <v>2316</v>
      </c>
      <c r="H90" s="63">
        <v>29</v>
      </c>
      <c r="I90" s="72" t="s">
        <v>2566</v>
      </c>
      <c r="J90" s="185"/>
      <c r="K90" s="35"/>
      <c r="L90" s="12"/>
      <c r="M90" s="14"/>
      <c r="N90" s="14"/>
      <c r="O90" s="13" t="s">
        <v>1475</v>
      </c>
      <c r="P90"/>
      <c r="Q90" s="110" t="s">
        <v>2594</v>
      </c>
    </row>
    <row r="91" spans="1:17" hidden="1">
      <c r="A91" s="29">
        <f>IF(B91="","",SUBTOTAL(103,$B$9:B91))</f>
        <v>0</v>
      </c>
      <c r="B91" s="30" t="s">
        <v>2420</v>
      </c>
      <c r="C91" s="31" t="s">
        <v>174</v>
      </c>
      <c r="D91" s="31" t="s">
        <v>1509</v>
      </c>
      <c r="E91" s="30" t="s">
        <v>2313</v>
      </c>
      <c r="F91" s="30" t="s">
        <v>1545</v>
      </c>
      <c r="G91" s="71" t="s">
        <v>2316</v>
      </c>
      <c r="H91" s="63">
        <v>84.7</v>
      </c>
      <c r="I91" s="72" t="s">
        <v>2556</v>
      </c>
      <c r="J91" s="185"/>
      <c r="K91" s="35"/>
      <c r="L91" s="12"/>
      <c r="M91" s="14"/>
      <c r="N91" s="14"/>
      <c r="O91" s="13" t="s">
        <v>1475</v>
      </c>
      <c r="P91"/>
      <c r="Q91" s="110" t="s">
        <v>2594</v>
      </c>
    </row>
    <row r="92" spans="1:17" hidden="1">
      <c r="A92" s="29">
        <f>IF(B92="","",SUBTOTAL(103,$B$9:B92))</f>
        <v>0</v>
      </c>
      <c r="B92" s="30" t="s">
        <v>2420</v>
      </c>
      <c r="C92" s="31" t="s">
        <v>174</v>
      </c>
      <c r="D92" s="31" t="s">
        <v>1509</v>
      </c>
      <c r="E92" s="30" t="s">
        <v>2313</v>
      </c>
      <c r="F92" s="30" t="s">
        <v>1546</v>
      </c>
      <c r="G92" s="71" t="s">
        <v>2316</v>
      </c>
      <c r="H92" s="63">
        <v>60</v>
      </c>
      <c r="I92" s="72" t="s">
        <v>2549</v>
      </c>
      <c r="J92" s="185"/>
      <c r="K92" s="35"/>
      <c r="L92" s="12"/>
      <c r="M92" s="14"/>
      <c r="N92" s="14"/>
      <c r="O92" s="13" t="s">
        <v>1475</v>
      </c>
      <c r="P92"/>
      <c r="Q92" s="110" t="s">
        <v>2594</v>
      </c>
    </row>
    <row r="93" spans="1:17" hidden="1">
      <c r="A93" s="29">
        <f>IF(B93="","",SUBTOTAL(103,$B$9:B93))</f>
        <v>0</v>
      </c>
      <c r="B93" s="30" t="s">
        <v>2420</v>
      </c>
      <c r="C93" s="31" t="s">
        <v>174</v>
      </c>
      <c r="D93" s="31" t="s">
        <v>1509</v>
      </c>
      <c r="E93" s="30" t="s">
        <v>2313</v>
      </c>
      <c r="F93" s="30" t="s">
        <v>1547</v>
      </c>
      <c r="G93" s="71" t="s">
        <v>2316</v>
      </c>
      <c r="H93" s="63">
        <v>60</v>
      </c>
      <c r="I93" s="72" t="s">
        <v>2565</v>
      </c>
      <c r="J93" s="185"/>
      <c r="K93" s="35"/>
      <c r="L93" s="12"/>
      <c r="M93" s="14"/>
      <c r="N93" s="14"/>
      <c r="O93" s="13" t="s">
        <v>1475</v>
      </c>
      <c r="P93"/>
      <c r="Q93" s="110" t="s">
        <v>2594</v>
      </c>
    </row>
    <row r="94" spans="1:17" hidden="1">
      <c r="A94" s="29">
        <f>IF(B94="","",SUBTOTAL(103,$B$9:B94))</f>
        <v>0</v>
      </c>
      <c r="B94" s="30" t="s">
        <v>2420</v>
      </c>
      <c r="C94" s="31" t="s">
        <v>153</v>
      </c>
      <c r="D94" s="31" t="s">
        <v>1509</v>
      </c>
      <c r="E94" s="30" t="s">
        <v>2313</v>
      </c>
      <c r="F94" s="30" t="s">
        <v>1548</v>
      </c>
      <c r="G94" s="71" t="s">
        <v>2316</v>
      </c>
      <c r="H94" s="63">
        <v>38.799999999999997</v>
      </c>
      <c r="I94" s="72" t="s">
        <v>2556</v>
      </c>
      <c r="J94" s="185"/>
      <c r="K94" s="35"/>
      <c r="L94" s="12"/>
      <c r="M94" s="14"/>
      <c r="N94" s="14"/>
      <c r="O94" s="13" t="s">
        <v>1475</v>
      </c>
      <c r="P94"/>
      <c r="Q94" s="110" t="s">
        <v>2594</v>
      </c>
    </row>
    <row r="95" spans="1:17" hidden="1">
      <c r="A95" s="29">
        <f>IF(B95="","",SUBTOTAL(103,$B$9:B95))</f>
        <v>0</v>
      </c>
      <c r="B95" s="30" t="s">
        <v>2420</v>
      </c>
      <c r="C95" s="31" t="s">
        <v>153</v>
      </c>
      <c r="D95" s="31" t="s">
        <v>1509</v>
      </c>
      <c r="E95" s="30" t="s">
        <v>2313</v>
      </c>
      <c r="F95" s="30" t="s">
        <v>1549</v>
      </c>
      <c r="G95" s="71" t="s">
        <v>2316</v>
      </c>
      <c r="H95" s="63">
        <v>45</v>
      </c>
      <c r="I95" s="72" t="s">
        <v>2549</v>
      </c>
      <c r="J95" s="185"/>
      <c r="K95" s="35"/>
      <c r="L95" s="12"/>
      <c r="M95" s="14"/>
      <c r="N95" s="14"/>
      <c r="O95" s="13" t="s">
        <v>1475</v>
      </c>
      <c r="P95"/>
      <c r="Q95" s="110" t="s">
        <v>2594</v>
      </c>
    </row>
    <row r="96" spans="1:17" hidden="1">
      <c r="A96" s="29">
        <f>IF(B96="","",SUBTOTAL(103,$B$9:B96))</f>
        <v>0</v>
      </c>
      <c r="B96" s="30" t="s">
        <v>2420</v>
      </c>
      <c r="C96" s="31" t="s">
        <v>153</v>
      </c>
      <c r="D96" s="31" t="s">
        <v>1509</v>
      </c>
      <c r="E96" s="30" t="s">
        <v>2313</v>
      </c>
      <c r="F96" s="30" t="s">
        <v>1550</v>
      </c>
      <c r="G96" s="71" t="s">
        <v>2316</v>
      </c>
      <c r="H96" s="63">
        <v>45</v>
      </c>
      <c r="I96" s="72" t="s">
        <v>2565</v>
      </c>
      <c r="J96" s="185"/>
      <c r="K96" s="35"/>
      <c r="L96" s="12"/>
      <c r="M96" s="14"/>
      <c r="N96" s="14"/>
      <c r="O96" s="13" t="s">
        <v>1475</v>
      </c>
      <c r="P96"/>
      <c r="Q96" s="110" t="s">
        <v>2594</v>
      </c>
    </row>
    <row r="97" spans="1:17" hidden="1">
      <c r="A97" s="29">
        <f>IF(B97="","",SUBTOTAL(103,$B$9:B97))</f>
        <v>0</v>
      </c>
      <c r="B97" s="30" t="s">
        <v>2420</v>
      </c>
      <c r="C97" s="31" t="s">
        <v>153</v>
      </c>
      <c r="D97" s="31" t="s">
        <v>1509</v>
      </c>
      <c r="E97" s="30" t="s">
        <v>2313</v>
      </c>
      <c r="F97" s="30" t="s">
        <v>1551</v>
      </c>
      <c r="G97" s="71" t="s">
        <v>2316</v>
      </c>
      <c r="H97" s="63">
        <v>115.2</v>
      </c>
      <c r="I97" s="72" t="s">
        <v>2556</v>
      </c>
      <c r="J97" s="185"/>
      <c r="K97" s="35"/>
      <c r="L97" s="12"/>
      <c r="M97" s="14"/>
      <c r="N97" s="14"/>
      <c r="O97" s="13" t="s">
        <v>1475</v>
      </c>
      <c r="P97"/>
      <c r="Q97" s="110" t="s">
        <v>2594</v>
      </c>
    </row>
    <row r="98" spans="1:17" hidden="1">
      <c r="A98" s="29">
        <f>IF(B98="","",SUBTOTAL(103,$B$9:B98))</f>
        <v>0</v>
      </c>
      <c r="B98" s="30" t="s">
        <v>2420</v>
      </c>
      <c r="C98" s="31" t="s">
        <v>153</v>
      </c>
      <c r="D98" s="31" t="s">
        <v>1509</v>
      </c>
      <c r="E98" s="30" t="s">
        <v>2313</v>
      </c>
      <c r="F98" s="30" t="s">
        <v>1552</v>
      </c>
      <c r="G98" s="71" t="s">
        <v>2316</v>
      </c>
      <c r="H98" s="63">
        <v>90</v>
      </c>
      <c r="I98" s="72" t="s">
        <v>2549</v>
      </c>
      <c r="J98" s="185"/>
      <c r="K98" s="35"/>
      <c r="L98" s="12"/>
      <c r="M98" s="14"/>
      <c r="N98" s="14"/>
      <c r="O98" s="13" t="s">
        <v>1475</v>
      </c>
      <c r="P98"/>
      <c r="Q98" s="110" t="s">
        <v>2594</v>
      </c>
    </row>
    <row r="99" spans="1:17" hidden="1">
      <c r="A99" s="29">
        <f>IF(B99="","",SUBTOTAL(103,$B$9:B99))</f>
        <v>0</v>
      </c>
      <c r="B99" s="30" t="s">
        <v>2420</v>
      </c>
      <c r="C99" s="31" t="s">
        <v>153</v>
      </c>
      <c r="D99" s="31" t="s">
        <v>1509</v>
      </c>
      <c r="E99" s="30" t="s">
        <v>2313</v>
      </c>
      <c r="F99" s="30" t="s">
        <v>1553</v>
      </c>
      <c r="G99" s="71" t="s">
        <v>2316</v>
      </c>
      <c r="H99" s="63">
        <v>90</v>
      </c>
      <c r="I99" s="72" t="s">
        <v>2565</v>
      </c>
      <c r="J99" s="185"/>
      <c r="K99" s="35"/>
      <c r="L99" s="12"/>
      <c r="M99" s="14"/>
      <c r="N99" s="14"/>
      <c r="O99" s="13" t="s">
        <v>1475</v>
      </c>
      <c r="P99"/>
      <c r="Q99" s="110" t="s">
        <v>2594</v>
      </c>
    </row>
    <row r="100" spans="1:17" hidden="1">
      <c r="A100" s="29">
        <f>IF(B100="","",SUBTOTAL(103,$B$9:B100))</f>
        <v>0</v>
      </c>
      <c r="B100" s="30" t="s">
        <v>2420</v>
      </c>
      <c r="C100" s="31" t="s">
        <v>153</v>
      </c>
      <c r="D100" s="31" t="s">
        <v>1509</v>
      </c>
      <c r="E100" s="30" t="s">
        <v>2313</v>
      </c>
      <c r="F100" s="30" t="s">
        <v>1554</v>
      </c>
      <c r="G100" s="71" t="s">
        <v>2316</v>
      </c>
      <c r="H100" s="63">
        <v>16</v>
      </c>
      <c r="I100" s="72" t="s">
        <v>2570</v>
      </c>
      <c r="J100" s="185"/>
      <c r="K100" s="35"/>
      <c r="L100" s="12"/>
      <c r="M100" s="14"/>
      <c r="N100" s="14"/>
      <c r="O100" s="13" t="s">
        <v>1475</v>
      </c>
      <c r="P100"/>
      <c r="Q100" s="110" t="s">
        <v>2594</v>
      </c>
    </row>
    <row r="101" spans="1:17" hidden="1">
      <c r="A101" s="29">
        <f>IF(B101="","",SUBTOTAL(103,$B$9:B101))</f>
        <v>0</v>
      </c>
      <c r="B101" s="30" t="s">
        <v>2420</v>
      </c>
      <c r="C101" s="31" t="s">
        <v>153</v>
      </c>
      <c r="D101" s="31" t="s">
        <v>1509</v>
      </c>
      <c r="E101" s="30" t="s">
        <v>2313</v>
      </c>
      <c r="F101" s="30" t="s">
        <v>1555</v>
      </c>
      <c r="G101" s="71" t="s">
        <v>2316</v>
      </c>
      <c r="H101" s="63">
        <v>15</v>
      </c>
      <c r="I101" s="72" t="s">
        <v>2571</v>
      </c>
      <c r="J101" s="185"/>
      <c r="K101" s="35"/>
      <c r="L101" s="12"/>
      <c r="M101" s="14"/>
      <c r="N101" s="14"/>
      <c r="O101" s="13" t="s">
        <v>1475</v>
      </c>
      <c r="P101"/>
      <c r="Q101" s="110" t="s">
        <v>2594</v>
      </c>
    </row>
    <row r="102" spans="1:17" hidden="1">
      <c r="A102" s="29">
        <f>IF(B102="","",SUBTOTAL(103,$B$9:B102))</f>
        <v>0</v>
      </c>
      <c r="B102" s="30" t="s">
        <v>2420</v>
      </c>
      <c r="C102" s="31" t="s">
        <v>153</v>
      </c>
      <c r="D102" s="31" t="s">
        <v>1509</v>
      </c>
      <c r="E102" s="30" t="s">
        <v>2313</v>
      </c>
      <c r="F102" s="30" t="s">
        <v>1556</v>
      </c>
      <c r="G102" s="71" t="s">
        <v>2316</v>
      </c>
      <c r="H102" s="63">
        <v>8</v>
      </c>
      <c r="I102" s="72" t="s">
        <v>2568</v>
      </c>
      <c r="J102" s="185"/>
      <c r="K102" s="35"/>
      <c r="L102" s="12"/>
      <c r="M102" s="14"/>
      <c r="N102" s="14"/>
      <c r="O102" s="13" t="s">
        <v>1475</v>
      </c>
      <c r="P102"/>
      <c r="Q102" s="110" t="s">
        <v>2594</v>
      </c>
    </row>
    <row r="103" spans="1:17" hidden="1">
      <c r="A103" s="29">
        <f>IF(B103="","",SUBTOTAL(103,$B$9:B103))</f>
        <v>0</v>
      </c>
      <c r="B103" s="30" t="s">
        <v>2420</v>
      </c>
      <c r="C103" s="31" t="s">
        <v>2007</v>
      </c>
      <c r="D103" s="31" t="s">
        <v>1509</v>
      </c>
      <c r="E103" s="30" t="s">
        <v>2313</v>
      </c>
      <c r="F103" s="30" t="s">
        <v>1557</v>
      </c>
      <c r="G103" s="71" t="s">
        <v>2319</v>
      </c>
      <c r="H103" s="63">
        <v>58</v>
      </c>
      <c r="I103" s="72" t="s">
        <v>2556</v>
      </c>
      <c r="J103" s="185"/>
      <c r="K103" s="35"/>
      <c r="L103" s="12"/>
      <c r="M103" s="14"/>
      <c r="N103" s="14"/>
      <c r="O103" s="13" t="s">
        <v>1475</v>
      </c>
      <c r="P103"/>
      <c r="Q103" s="110" t="s">
        <v>2594</v>
      </c>
    </row>
    <row r="104" spans="1:17" hidden="1">
      <c r="A104" s="29">
        <f>IF(B104="","",SUBTOTAL(103,$B$9:B104))</f>
        <v>0</v>
      </c>
      <c r="B104" s="30" t="s">
        <v>2420</v>
      </c>
      <c r="C104" s="31" t="s">
        <v>2291</v>
      </c>
      <c r="D104" s="31" t="s">
        <v>1509</v>
      </c>
      <c r="E104" s="30" t="s">
        <v>2313</v>
      </c>
      <c r="F104" s="30" t="s">
        <v>1557</v>
      </c>
      <c r="G104" s="71" t="s">
        <v>2319</v>
      </c>
      <c r="H104" s="63">
        <v>58</v>
      </c>
      <c r="I104" s="72" t="s">
        <v>2556</v>
      </c>
      <c r="J104" s="185"/>
      <c r="K104" s="35"/>
      <c r="L104" s="12"/>
      <c r="M104" s="14"/>
      <c r="N104" s="14"/>
      <c r="O104" s="13" t="s">
        <v>1475</v>
      </c>
      <c r="P104"/>
      <c r="Q104" s="110" t="s">
        <v>2594</v>
      </c>
    </row>
    <row r="105" spans="1:17" hidden="1">
      <c r="A105" s="29">
        <f>IF(B105="","",SUBTOTAL(103,$B$9:B105))</f>
        <v>0</v>
      </c>
      <c r="B105" s="30" t="s">
        <v>2420</v>
      </c>
      <c r="C105" s="31" t="s">
        <v>2007</v>
      </c>
      <c r="D105" s="31" t="s">
        <v>1509</v>
      </c>
      <c r="E105" s="30" t="s">
        <v>2313</v>
      </c>
      <c r="F105" s="30" t="s">
        <v>1485</v>
      </c>
      <c r="G105" s="71" t="s">
        <v>2319</v>
      </c>
      <c r="H105" s="63">
        <v>45</v>
      </c>
      <c r="I105" s="72" t="s">
        <v>2549</v>
      </c>
      <c r="J105" s="185"/>
      <c r="K105" s="35"/>
      <c r="L105" s="12"/>
      <c r="M105" s="14"/>
      <c r="N105" s="14"/>
      <c r="O105" s="13" t="s">
        <v>1475</v>
      </c>
      <c r="P105"/>
      <c r="Q105" s="110" t="s">
        <v>2594</v>
      </c>
    </row>
    <row r="106" spans="1:17" hidden="1">
      <c r="A106" s="29">
        <f>IF(B106="","",SUBTOTAL(103,$B$9:B106))</f>
        <v>0</v>
      </c>
      <c r="B106" s="30" t="s">
        <v>2420</v>
      </c>
      <c r="C106" s="31" t="s">
        <v>2291</v>
      </c>
      <c r="D106" s="31" t="s">
        <v>1509</v>
      </c>
      <c r="E106" s="30" t="s">
        <v>2313</v>
      </c>
      <c r="F106" s="30" t="s">
        <v>1485</v>
      </c>
      <c r="G106" s="71" t="s">
        <v>2319</v>
      </c>
      <c r="H106" s="63">
        <v>45</v>
      </c>
      <c r="I106" s="72" t="s">
        <v>2549</v>
      </c>
      <c r="J106" s="185"/>
      <c r="K106" s="35"/>
      <c r="L106" s="12"/>
      <c r="M106" s="14"/>
      <c r="N106" s="14"/>
      <c r="O106" s="13" t="s">
        <v>1475</v>
      </c>
      <c r="P106"/>
      <c r="Q106" s="110" t="s">
        <v>2594</v>
      </c>
    </row>
    <row r="107" spans="1:17" hidden="1">
      <c r="A107" s="29">
        <f>IF(B107="","",SUBTOTAL(103,$B$9:B107))</f>
        <v>0</v>
      </c>
      <c r="B107" s="30" t="s">
        <v>2420</v>
      </c>
      <c r="C107" s="31" t="s">
        <v>2007</v>
      </c>
      <c r="D107" s="31" t="s">
        <v>1509</v>
      </c>
      <c r="E107" s="30" t="s">
        <v>2313</v>
      </c>
      <c r="F107" s="30" t="s">
        <v>1558</v>
      </c>
      <c r="G107" s="71" t="s">
        <v>2319</v>
      </c>
      <c r="H107" s="63">
        <v>45</v>
      </c>
      <c r="I107" s="72" t="s">
        <v>2565</v>
      </c>
      <c r="J107" s="185"/>
      <c r="K107" s="35"/>
      <c r="L107" s="12"/>
      <c r="M107" s="14"/>
      <c r="N107" s="14"/>
      <c r="O107" s="13" t="s">
        <v>1475</v>
      </c>
      <c r="P107"/>
      <c r="Q107" s="110" t="s">
        <v>2594</v>
      </c>
    </row>
    <row r="108" spans="1:17" hidden="1">
      <c r="A108" s="29">
        <f>IF(B108="","",SUBTOTAL(103,$B$9:B108))</f>
        <v>0</v>
      </c>
      <c r="B108" s="30" t="s">
        <v>2420</v>
      </c>
      <c r="C108" s="70" t="s">
        <v>2291</v>
      </c>
      <c r="D108" s="31" t="s">
        <v>1509</v>
      </c>
      <c r="E108" s="30" t="s">
        <v>2313</v>
      </c>
      <c r="F108" s="30" t="s">
        <v>1558</v>
      </c>
      <c r="G108" s="71" t="s">
        <v>2319</v>
      </c>
      <c r="H108" s="63">
        <v>45</v>
      </c>
      <c r="I108" s="72" t="s">
        <v>2565</v>
      </c>
      <c r="J108" s="185"/>
      <c r="K108" s="35"/>
      <c r="L108" s="12"/>
      <c r="M108" s="14"/>
      <c r="N108" s="14"/>
      <c r="O108" s="13" t="s">
        <v>1475</v>
      </c>
      <c r="P108"/>
      <c r="Q108" s="110" t="s">
        <v>2594</v>
      </c>
    </row>
    <row r="109" spans="1:17" hidden="1">
      <c r="A109" s="29">
        <f>IF(B109="","",SUBTOTAL(103,$B$9:B109))</f>
        <v>0</v>
      </c>
      <c r="B109" s="30" t="s">
        <v>2420</v>
      </c>
      <c r="C109" s="70" t="s">
        <v>30</v>
      </c>
      <c r="D109" s="31" t="s">
        <v>1509</v>
      </c>
      <c r="E109" s="30" t="s">
        <v>2313</v>
      </c>
      <c r="F109" s="30" t="s">
        <v>1559</v>
      </c>
      <c r="G109" s="71" t="s">
        <v>2319</v>
      </c>
      <c r="H109" s="63">
        <v>32.520000000000003</v>
      </c>
      <c r="I109" s="72" t="s">
        <v>2556</v>
      </c>
      <c r="J109" s="185"/>
      <c r="K109" s="35"/>
      <c r="L109" s="12"/>
      <c r="M109" s="14">
        <v>30</v>
      </c>
      <c r="N109" s="14">
        <v>32</v>
      </c>
      <c r="O109" s="13" t="s">
        <v>1475</v>
      </c>
      <c r="P109"/>
      <c r="Q109" s="110" t="s">
        <v>2594</v>
      </c>
    </row>
    <row r="110" spans="1:17" hidden="1">
      <c r="A110" s="29">
        <f>IF(B110="","",SUBTOTAL(103,$B$9:B110))</f>
        <v>0</v>
      </c>
      <c r="B110" s="30" t="s">
        <v>2420</v>
      </c>
      <c r="C110" s="70" t="s">
        <v>30</v>
      </c>
      <c r="D110" s="31" t="s">
        <v>1509</v>
      </c>
      <c r="E110" s="30" t="s">
        <v>2313</v>
      </c>
      <c r="F110" s="30" t="s">
        <v>1560</v>
      </c>
      <c r="G110" s="71" t="s">
        <v>2319</v>
      </c>
      <c r="H110" s="63">
        <v>30</v>
      </c>
      <c r="I110" s="72" t="s">
        <v>2549</v>
      </c>
      <c r="J110" s="185"/>
      <c r="K110" s="35"/>
      <c r="L110" s="12"/>
      <c r="M110" s="14">
        <v>33</v>
      </c>
      <c r="N110" s="14">
        <v>35</v>
      </c>
      <c r="O110" s="13" t="s">
        <v>1475</v>
      </c>
      <c r="P110"/>
      <c r="Q110" s="110" t="s">
        <v>2594</v>
      </c>
    </row>
    <row r="111" spans="1:17" hidden="1">
      <c r="A111" s="29">
        <f>IF(B111="","",SUBTOTAL(103,$B$9:B111))</f>
        <v>0</v>
      </c>
      <c r="B111" s="30" t="s">
        <v>2420</v>
      </c>
      <c r="C111" s="31" t="s">
        <v>30</v>
      </c>
      <c r="D111" s="31" t="s">
        <v>1509</v>
      </c>
      <c r="E111" s="30" t="s">
        <v>2313</v>
      </c>
      <c r="F111" s="30" t="s">
        <v>1561</v>
      </c>
      <c r="G111" s="71" t="s">
        <v>2319</v>
      </c>
      <c r="H111" s="63">
        <v>45</v>
      </c>
      <c r="I111" s="72" t="s">
        <v>2565</v>
      </c>
      <c r="J111" s="185"/>
      <c r="K111" s="35"/>
      <c r="L111" s="12"/>
      <c r="M111" s="14">
        <v>33</v>
      </c>
      <c r="N111" s="14">
        <v>35</v>
      </c>
      <c r="O111" s="13" t="s">
        <v>1475</v>
      </c>
      <c r="P111"/>
      <c r="Q111" s="110" t="s">
        <v>2594</v>
      </c>
    </row>
    <row r="112" spans="1:17" hidden="1">
      <c r="A112" s="29">
        <f>IF(B112="","",SUBTOTAL(103,$B$9:B112))</f>
        <v>0</v>
      </c>
      <c r="B112" s="30" t="s">
        <v>2420</v>
      </c>
      <c r="C112" s="31" t="s">
        <v>30</v>
      </c>
      <c r="D112" s="31" t="s">
        <v>1509</v>
      </c>
      <c r="E112" s="30" t="s">
        <v>2313</v>
      </c>
      <c r="F112" s="30" t="s">
        <v>1562</v>
      </c>
      <c r="G112" s="71" t="s">
        <v>2316</v>
      </c>
      <c r="H112" s="63">
        <v>12.5</v>
      </c>
      <c r="I112" s="72" t="s">
        <v>2556</v>
      </c>
      <c r="J112" s="185"/>
      <c r="K112" s="35"/>
      <c r="L112" s="12"/>
      <c r="M112" s="14">
        <v>30</v>
      </c>
      <c r="N112" s="14">
        <v>32</v>
      </c>
      <c r="O112" s="13" t="s">
        <v>1475</v>
      </c>
      <c r="P112"/>
      <c r="Q112" s="110" t="s">
        <v>2594</v>
      </c>
    </row>
    <row r="113" spans="1:17" hidden="1">
      <c r="A113" s="29">
        <f>IF(B113="","",SUBTOTAL(103,$B$9:B113))</f>
        <v>0</v>
      </c>
      <c r="B113" s="30" t="s">
        <v>2420</v>
      </c>
      <c r="C113" s="31" t="s">
        <v>30</v>
      </c>
      <c r="D113" s="31" t="s">
        <v>1509</v>
      </c>
      <c r="E113" s="30" t="s">
        <v>2313</v>
      </c>
      <c r="F113" s="30" t="s">
        <v>1563</v>
      </c>
      <c r="G113" s="71" t="s">
        <v>2316</v>
      </c>
      <c r="H113" s="63">
        <v>45</v>
      </c>
      <c r="I113" s="72" t="s">
        <v>2549</v>
      </c>
      <c r="J113" s="185"/>
      <c r="K113" s="35"/>
      <c r="L113" s="12"/>
      <c r="M113" s="14">
        <v>33</v>
      </c>
      <c r="N113" s="14">
        <v>35</v>
      </c>
      <c r="O113" s="13" t="s">
        <v>1475</v>
      </c>
      <c r="P113"/>
      <c r="Q113" s="110" t="s">
        <v>2594</v>
      </c>
    </row>
    <row r="114" spans="1:17" hidden="1">
      <c r="A114" s="29">
        <f>IF(B114="","",SUBTOTAL(103,$B$9:B114))</f>
        <v>0</v>
      </c>
      <c r="B114" s="30" t="s">
        <v>2420</v>
      </c>
      <c r="C114" s="31" t="s">
        <v>30</v>
      </c>
      <c r="D114" s="31" t="s">
        <v>1509</v>
      </c>
      <c r="E114" s="30" t="s">
        <v>2313</v>
      </c>
      <c r="F114" s="30" t="s">
        <v>1564</v>
      </c>
      <c r="G114" s="71" t="s">
        <v>2316</v>
      </c>
      <c r="H114" s="63">
        <v>45</v>
      </c>
      <c r="I114" s="72" t="s">
        <v>2565</v>
      </c>
      <c r="J114" s="185"/>
      <c r="K114" s="35"/>
      <c r="L114" s="12"/>
      <c r="M114" s="14">
        <v>33</v>
      </c>
      <c r="N114" s="14">
        <v>35</v>
      </c>
      <c r="O114" s="13" t="s">
        <v>1475</v>
      </c>
      <c r="P114"/>
      <c r="Q114" s="110" t="s">
        <v>2594</v>
      </c>
    </row>
    <row r="115" spans="1:17" hidden="1">
      <c r="A115" s="29">
        <f>IF(B115="","",SUBTOTAL(103,$B$9:B115))</f>
        <v>0</v>
      </c>
      <c r="B115" s="30" t="s">
        <v>2420</v>
      </c>
      <c r="C115" s="31" t="s">
        <v>30</v>
      </c>
      <c r="D115" s="31" t="s">
        <v>1502</v>
      </c>
      <c r="E115" s="30" t="s">
        <v>2313</v>
      </c>
      <c r="F115" s="30" t="s">
        <v>2320</v>
      </c>
      <c r="G115" s="71" t="s">
        <v>2319</v>
      </c>
      <c r="H115" s="63">
        <v>9</v>
      </c>
      <c r="I115" s="72" t="s">
        <v>2549</v>
      </c>
      <c r="J115" s="185"/>
      <c r="K115" s="35"/>
      <c r="L115" s="12"/>
      <c r="M115" s="14">
        <v>33</v>
      </c>
      <c r="N115" s="14">
        <v>35</v>
      </c>
      <c r="O115" s="13" t="s">
        <v>1475</v>
      </c>
      <c r="P115"/>
      <c r="Q115" s="110" t="s">
        <v>2594</v>
      </c>
    </row>
    <row r="116" spans="1:17" hidden="1">
      <c r="A116" s="29">
        <f>IF(B116="","",SUBTOTAL(103,$B$9:B116))</f>
        <v>0</v>
      </c>
      <c r="B116" s="30" t="s">
        <v>2420</v>
      </c>
      <c r="C116" s="31" t="s">
        <v>31</v>
      </c>
      <c r="D116" s="31" t="s">
        <v>1502</v>
      </c>
      <c r="E116" s="30" t="s">
        <v>2313</v>
      </c>
      <c r="F116" s="30" t="s">
        <v>1565</v>
      </c>
      <c r="G116" s="71" t="s">
        <v>2321</v>
      </c>
      <c r="H116" s="63">
        <v>41.96</v>
      </c>
      <c r="I116" s="72" t="s">
        <v>2556</v>
      </c>
      <c r="J116" s="185"/>
      <c r="K116" s="35"/>
      <c r="L116" s="12"/>
      <c r="M116" s="14"/>
      <c r="N116" s="14"/>
      <c r="O116" s="13" t="s">
        <v>1475</v>
      </c>
      <c r="P116"/>
      <c r="Q116" s="110" t="s">
        <v>2594</v>
      </c>
    </row>
    <row r="117" spans="1:17" hidden="1">
      <c r="A117" s="29">
        <f>IF(B117="","",SUBTOTAL(103,$B$9:B117))</f>
        <v>0</v>
      </c>
      <c r="B117" s="30" t="s">
        <v>2420</v>
      </c>
      <c r="C117" s="31" t="s">
        <v>32</v>
      </c>
      <c r="D117" s="31" t="s">
        <v>1499</v>
      </c>
      <c r="E117" s="30" t="s">
        <v>2313</v>
      </c>
      <c r="F117" s="30" t="s">
        <v>59</v>
      </c>
      <c r="G117" s="71" t="s">
        <v>2319</v>
      </c>
      <c r="H117" s="63">
        <v>25</v>
      </c>
      <c r="I117" s="72" t="s">
        <v>2559</v>
      </c>
      <c r="J117" s="185"/>
      <c r="K117" s="35"/>
      <c r="L117" s="12"/>
      <c r="M117" s="14"/>
      <c r="N117" s="14"/>
      <c r="O117" s="13" t="s">
        <v>1475</v>
      </c>
      <c r="P117"/>
      <c r="Q117" s="110" t="s">
        <v>2594</v>
      </c>
    </row>
    <row r="118" spans="1:17" hidden="1">
      <c r="A118" s="29">
        <f>IF(B118="","",SUBTOTAL(103,$B$9:B118))</f>
        <v>0</v>
      </c>
      <c r="B118" s="30" t="s">
        <v>2420</v>
      </c>
      <c r="C118" s="31" t="s">
        <v>32</v>
      </c>
      <c r="D118" s="31" t="s">
        <v>1499</v>
      </c>
      <c r="E118" s="30" t="s">
        <v>2313</v>
      </c>
      <c r="F118" s="30" t="s">
        <v>1566</v>
      </c>
      <c r="G118" s="71" t="s">
        <v>2319</v>
      </c>
      <c r="H118" s="63">
        <v>68</v>
      </c>
      <c r="I118" s="72" t="s">
        <v>2563</v>
      </c>
      <c r="J118" s="185"/>
      <c r="K118" s="35"/>
      <c r="L118" s="12"/>
      <c r="M118" s="14"/>
      <c r="N118" s="14"/>
      <c r="O118" s="13" t="s">
        <v>1475</v>
      </c>
      <c r="P118"/>
      <c r="Q118" s="110" t="s">
        <v>2594</v>
      </c>
    </row>
    <row r="119" spans="1:17" hidden="1">
      <c r="A119" s="29">
        <f>IF(B119="","",SUBTOTAL(103,$B$9:B119))</f>
        <v>0</v>
      </c>
      <c r="B119" s="30" t="s">
        <v>2420</v>
      </c>
      <c r="C119" s="31" t="s">
        <v>33</v>
      </c>
      <c r="D119" s="31" t="s">
        <v>1502</v>
      </c>
      <c r="E119" s="30" t="s">
        <v>2313</v>
      </c>
      <c r="F119" s="30" t="s">
        <v>1567</v>
      </c>
      <c r="G119" s="71" t="s">
        <v>2316</v>
      </c>
      <c r="H119" s="63">
        <v>91</v>
      </c>
      <c r="I119" s="72" t="s">
        <v>2567</v>
      </c>
      <c r="J119" s="185"/>
      <c r="K119" s="35"/>
      <c r="L119" s="12"/>
      <c r="M119" s="14"/>
      <c r="N119" s="14"/>
      <c r="O119" s="13" t="s">
        <v>1475</v>
      </c>
      <c r="P119"/>
      <c r="Q119" s="110" t="s">
        <v>2594</v>
      </c>
    </row>
    <row r="120" spans="1:17" hidden="1">
      <c r="A120" s="29">
        <f>IF(B120="","",SUBTOTAL(103,$B$9:B120))</f>
        <v>0</v>
      </c>
      <c r="B120" s="30" t="s">
        <v>2420</v>
      </c>
      <c r="C120" s="31" t="s">
        <v>33</v>
      </c>
      <c r="D120" s="31" t="s">
        <v>1502</v>
      </c>
      <c r="E120" s="30" t="s">
        <v>2313</v>
      </c>
      <c r="F120" s="30" t="s">
        <v>1568</v>
      </c>
      <c r="G120" s="71" t="s">
        <v>2316</v>
      </c>
      <c r="H120" s="63">
        <v>100</v>
      </c>
      <c r="I120" s="72" t="s">
        <v>2558</v>
      </c>
      <c r="J120" s="185"/>
      <c r="K120" s="35"/>
      <c r="L120" s="12"/>
      <c r="M120" s="14"/>
      <c r="N120" s="14"/>
      <c r="O120" s="13" t="s">
        <v>1475</v>
      </c>
      <c r="P120"/>
      <c r="Q120" s="110" t="s">
        <v>2594</v>
      </c>
    </row>
    <row r="121" spans="1:17" hidden="1">
      <c r="A121" s="29">
        <f>IF(B121="","",SUBTOTAL(103,$B$9:B121))</f>
        <v>0</v>
      </c>
      <c r="B121" s="30" t="s">
        <v>2420</v>
      </c>
      <c r="C121" s="31" t="s">
        <v>35</v>
      </c>
      <c r="D121" s="31" t="s">
        <v>1502</v>
      </c>
      <c r="E121" s="30" t="s">
        <v>2313</v>
      </c>
      <c r="F121" s="30" t="s">
        <v>2322</v>
      </c>
      <c r="G121" s="71" t="s">
        <v>2316</v>
      </c>
      <c r="H121" s="63">
        <v>82.7</v>
      </c>
      <c r="I121" s="72" t="s">
        <v>2556</v>
      </c>
      <c r="J121" s="185"/>
      <c r="K121" s="35"/>
      <c r="L121" s="12"/>
      <c r="M121" s="14"/>
      <c r="N121" s="14"/>
      <c r="O121" s="13" t="s">
        <v>1475</v>
      </c>
      <c r="P121"/>
      <c r="Q121" s="110" t="s">
        <v>2594</v>
      </c>
    </row>
    <row r="122" spans="1:17" hidden="1">
      <c r="A122" s="29">
        <f>IF(B122="","",SUBTOTAL(103,$B$9:B122))</f>
        <v>0</v>
      </c>
      <c r="B122" s="30" t="s">
        <v>2420</v>
      </c>
      <c r="C122" s="31" t="s">
        <v>35</v>
      </c>
      <c r="D122" s="31" t="s">
        <v>1502</v>
      </c>
      <c r="E122" s="30" t="s">
        <v>2313</v>
      </c>
      <c r="F122" s="30" t="s">
        <v>2323</v>
      </c>
      <c r="G122" s="71" t="s">
        <v>2316</v>
      </c>
      <c r="H122" s="63">
        <v>90</v>
      </c>
      <c r="I122" s="72" t="s">
        <v>2549</v>
      </c>
      <c r="J122" s="185"/>
      <c r="K122" s="35"/>
      <c r="L122" s="12"/>
      <c r="M122" s="14"/>
      <c r="N122" s="14"/>
      <c r="O122" s="13" t="s">
        <v>1475</v>
      </c>
      <c r="P122"/>
      <c r="Q122" s="110" t="s">
        <v>2594</v>
      </c>
    </row>
    <row r="123" spans="1:17" hidden="1">
      <c r="A123" s="29">
        <f>IF(B123="","",SUBTOTAL(103,$B$9:B123))</f>
        <v>0</v>
      </c>
      <c r="B123" s="30" t="s">
        <v>2420</v>
      </c>
      <c r="C123" s="31" t="s">
        <v>35</v>
      </c>
      <c r="D123" s="31" t="s">
        <v>1502</v>
      </c>
      <c r="E123" s="30" t="s">
        <v>2313</v>
      </c>
      <c r="F123" s="30" t="s">
        <v>2324</v>
      </c>
      <c r="G123" s="71" t="s">
        <v>2316</v>
      </c>
      <c r="H123" s="63">
        <v>90</v>
      </c>
      <c r="I123" s="72" t="s">
        <v>2565</v>
      </c>
      <c r="J123" s="185"/>
      <c r="K123" s="35"/>
      <c r="L123" s="12"/>
      <c r="M123" s="14"/>
      <c r="N123" s="14"/>
      <c r="O123" s="13" t="s">
        <v>1475</v>
      </c>
      <c r="P123"/>
      <c r="Q123" s="110" t="s">
        <v>2594</v>
      </c>
    </row>
    <row r="124" spans="1:17" hidden="1">
      <c r="A124" s="29">
        <f>IF(B124="","",SUBTOTAL(103,$B$9:B124))</f>
        <v>0</v>
      </c>
      <c r="B124" s="30" t="s">
        <v>2420</v>
      </c>
      <c r="C124" s="31" t="s">
        <v>35</v>
      </c>
      <c r="D124" s="31" t="s">
        <v>1509</v>
      </c>
      <c r="E124" s="30" t="s">
        <v>2313</v>
      </c>
      <c r="F124" s="30" t="s">
        <v>1488</v>
      </c>
      <c r="G124" s="71" t="s">
        <v>2319</v>
      </c>
      <c r="H124" s="63">
        <v>25</v>
      </c>
      <c r="I124" s="72" t="s">
        <v>2556</v>
      </c>
      <c r="J124" s="185"/>
      <c r="K124" s="35"/>
      <c r="L124" s="12"/>
      <c r="M124" s="14"/>
      <c r="N124" s="14"/>
      <c r="O124" s="13" t="s">
        <v>1475</v>
      </c>
      <c r="P124"/>
      <c r="Q124" s="110" t="s">
        <v>2594</v>
      </c>
    </row>
    <row r="125" spans="1:17" hidden="1">
      <c r="A125" s="29">
        <f>IF(B125="","",SUBTOTAL(103,$B$9:B125))</f>
        <v>0</v>
      </c>
      <c r="B125" s="30" t="s">
        <v>2420</v>
      </c>
      <c r="C125" s="31" t="s">
        <v>35</v>
      </c>
      <c r="D125" s="31" t="s">
        <v>1509</v>
      </c>
      <c r="E125" s="30" t="s">
        <v>2313</v>
      </c>
      <c r="F125" s="30" t="s">
        <v>2325</v>
      </c>
      <c r="G125" s="71" t="s">
        <v>2319</v>
      </c>
      <c r="H125" s="63">
        <v>21</v>
      </c>
      <c r="I125" s="72" t="s">
        <v>2549</v>
      </c>
      <c r="J125" s="185"/>
      <c r="K125" s="35"/>
      <c r="L125" s="12"/>
      <c r="M125" s="14"/>
      <c r="N125" s="14"/>
      <c r="O125" s="13" t="s">
        <v>1475</v>
      </c>
      <c r="P125"/>
      <c r="Q125" s="110" t="s">
        <v>2594</v>
      </c>
    </row>
    <row r="126" spans="1:17" hidden="1">
      <c r="A126" s="29">
        <f>IF(B126="","",SUBTOTAL(103,$B$9:B126))</f>
        <v>0</v>
      </c>
      <c r="B126" s="30" t="s">
        <v>2420</v>
      </c>
      <c r="C126" s="31" t="s">
        <v>35</v>
      </c>
      <c r="D126" s="31" t="s">
        <v>1509</v>
      </c>
      <c r="E126" s="30" t="s">
        <v>2313</v>
      </c>
      <c r="F126" s="30" t="s">
        <v>2326</v>
      </c>
      <c r="G126" s="71" t="s">
        <v>2319</v>
      </c>
      <c r="H126" s="63">
        <v>21</v>
      </c>
      <c r="I126" s="72" t="s">
        <v>2565</v>
      </c>
      <c r="J126" s="185"/>
      <c r="K126" s="35"/>
      <c r="L126" s="12"/>
      <c r="M126" s="14"/>
      <c r="N126" s="14"/>
      <c r="O126" s="13" t="s">
        <v>1475</v>
      </c>
      <c r="P126"/>
      <c r="Q126" s="110" t="s">
        <v>2594</v>
      </c>
    </row>
    <row r="127" spans="1:17" hidden="1">
      <c r="A127" s="29">
        <f>IF(B127="","",SUBTOTAL(103,$B$9:B127))</f>
        <v>0</v>
      </c>
      <c r="B127" s="30" t="s">
        <v>2420</v>
      </c>
      <c r="C127" s="31" t="s">
        <v>35</v>
      </c>
      <c r="D127" s="31" t="s">
        <v>1509</v>
      </c>
      <c r="E127" s="30" t="s">
        <v>2313</v>
      </c>
      <c r="F127" s="30" t="s">
        <v>2327</v>
      </c>
      <c r="G127" s="71" t="s">
        <v>2316</v>
      </c>
      <c r="H127" s="63">
        <v>85.3</v>
      </c>
      <c r="I127" s="72" t="s">
        <v>2556</v>
      </c>
      <c r="J127" s="185"/>
      <c r="K127" s="35"/>
      <c r="L127" s="12"/>
      <c r="M127" s="14"/>
      <c r="N127" s="14"/>
      <c r="O127" s="13" t="s">
        <v>1475</v>
      </c>
      <c r="P127"/>
      <c r="Q127" s="110" t="s">
        <v>2594</v>
      </c>
    </row>
    <row r="128" spans="1:17" hidden="1">
      <c r="A128" s="29">
        <f>IF(B128="","",SUBTOTAL(103,$B$9:B128))</f>
        <v>0</v>
      </c>
      <c r="B128" s="30" t="s">
        <v>2420</v>
      </c>
      <c r="C128" s="31" t="s">
        <v>35</v>
      </c>
      <c r="D128" s="31" t="s">
        <v>1509</v>
      </c>
      <c r="E128" s="30" t="s">
        <v>2313</v>
      </c>
      <c r="F128" s="30" t="s">
        <v>2328</v>
      </c>
      <c r="G128" s="71" t="s">
        <v>2316</v>
      </c>
      <c r="H128" s="63">
        <v>60</v>
      </c>
      <c r="I128" s="72" t="s">
        <v>2549</v>
      </c>
      <c r="J128" s="185"/>
      <c r="K128" s="35"/>
      <c r="L128" s="12"/>
      <c r="M128" s="14"/>
      <c r="N128" s="14"/>
      <c r="O128" s="13" t="s">
        <v>1475</v>
      </c>
      <c r="P128"/>
      <c r="Q128" s="110" t="s">
        <v>2594</v>
      </c>
    </row>
    <row r="129" spans="1:17" hidden="1">
      <c r="A129" s="29">
        <f>IF(B129="","",SUBTOTAL(103,$B$9:B129))</f>
        <v>0</v>
      </c>
      <c r="B129" s="30" t="s">
        <v>2420</v>
      </c>
      <c r="C129" s="31" t="s">
        <v>35</v>
      </c>
      <c r="D129" s="31" t="s">
        <v>1509</v>
      </c>
      <c r="E129" s="30" t="s">
        <v>2313</v>
      </c>
      <c r="F129" s="30" t="s">
        <v>2329</v>
      </c>
      <c r="G129" s="71" t="s">
        <v>2316</v>
      </c>
      <c r="H129" s="63">
        <v>60</v>
      </c>
      <c r="I129" s="72" t="s">
        <v>2565</v>
      </c>
      <c r="J129" s="185"/>
      <c r="K129" s="35"/>
      <c r="L129" s="12"/>
      <c r="M129" s="14"/>
      <c r="N129" s="14"/>
      <c r="O129" s="13" t="s">
        <v>1475</v>
      </c>
      <c r="P129"/>
      <c r="Q129" s="110" t="s">
        <v>2594</v>
      </c>
    </row>
    <row r="130" spans="1:17" hidden="1">
      <c r="A130" s="29">
        <f>IF(B130="","",SUBTOTAL(103,$B$9:B130))</f>
        <v>0</v>
      </c>
      <c r="B130" s="30" t="s">
        <v>2420</v>
      </c>
      <c r="C130" s="31" t="s">
        <v>34</v>
      </c>
      <c r="D130" s="31" t="s">
        <v>1509</v>
      </c>
      <c r="E130" s="30" t="s">
        <v>2313</v>
      </c>
      <c r="F130" s="30" t="s">
        <v>1569</v>
      </c>
      <c r="G130" s="71" t="s">
        <v>2316</v>
      </c>
      <c r="H130" s="63">
        <v>14.5</v>
      </c>
      <c r="I130" s="72" t="s">
        <v>2556</v>
      </c>
      <c r="J130" s="185"/>
      <c r="K130" s="35"/>
      <c r="L130" s="12"/>
      <c r="M130" s="14"/>
      <c r="N130" s="14"/>
      <c r="O130" s="13" t="s">
        <v>1475</v>
      </c>
      <c r="P130"/>
      <c r="Q130" s="110" t="s">
        <v>2594</v>
      </c>
    </row>
    <row r="131" spans="1:17" hidden="1">
      <c r="A131" s="29">
        <f>IF(B131="","",SUBTOTAL(103,$B$9:B131))</f>
        <v>0</v>
      </c>
      <c r="B131" s="30" t="s">
        <v>2420</v>
      </c>
      <c r="C131" s="31" t="s">
        <v>34</v>
      </c>
      <c r="D131" s="31" t="s">
        <v>1509</v>
      </c>
      <c r="E131" s="30" t="s">
        <v>2313</v>
      </c>
      <c r="F131" s="30" t="s">
        <v>2330</v>
      </c>
      <c r="G131" s="71" t="s">
        <v>2316</v>
      </c>
      <c r="H131" s="63">
        <v>12</v>
      </c>
      <c r="I131" s="72" t="s">
        <v>2549</v>
      </c>
      <c r="J131" s="185"/>
      <c r="K131" s="35"/>
      <c r="L131" s="12"/>
      <c r="M131" s="14"/>
      <c r="N131" s="14"/>
      <c r="O131" s="13" t="s">
        <v>1475</v>
      </c>
      <c r="P131"/>
      <c r="Q131" s="110" t="s">
        <v>2594</v>
      </c>
    </row>
    <row r="132" spans="1:17" hidden="1">
      <c r="A132" s="29">
        <f>IF(B132="","",SUBTOTAL(103,$B$9:B132))</f>
        <v>0</v>
      </c>
      <c r="B132" s="30" t="s">
        <v>2420</v>
      </c>
      <c r="C132" s="31" t="s">
        <v>34</v>
      </c>
      <c r="D132" s="31" t="s">
        <v>1509</v>
      </c>
      <c r="E132" s="30" t="s">
        <v>2313</v>
      </c>
      <c r="F132" s="30" t="s">
        <v>2331</v>
      </c>
      <c r="G132" s="71" t="s">
        <v>2316</v>
      </c>
      <c r="H132" s="63">
        <v>12</v>
      </c>
      <c r="I132" s="72" t="s">
        <v>2572</v>
      </c>
      <c r="J132" s="185"/>
      <c r="K132" s="35"/>
      <c r="L132" s="12"/>
      <c r="M132" s="14"/>
      <c r="N132" s="14"/>
      <c r="O132" s="13" t="s">
        <v>1475</v>
      </c>
      <c r="P132"/>
      <c r="Q132" s="110" t="s">
        <v>2594</v>
      </c>
    </row>
    <row r="133" spans="1:17" hidden="1">
      <c r="A133" s="29">
        <f>IF(B133="","",SUBTOTAL(103,$B$9:B133))</f>
        <v>0</v>
      </c>
      <c r="B133" s="30" t="s">
        <v>2420</v>
      </c>
      <c r="C133" s="31" t="s">
        <v>34</v>
      </c>
      <c r="D133" s="31" t="s">
        <v>1502</v>
      </c>
      <c r="E133" s="30" t="s">
        <v>2313</v>
      </c>
      <c r="F133" s="30" t="s">
        <v>1570</v>
      </c>
      <c r="G133" s="71" t="s">
        <v>2316</v>
      </c>
      <c r="H133" s="63">
        <v>158</v>
      </c>
      <c r="I133" s="72" t="s">
        <v>2554</v>
      </c>
      <c r="J133" s="185"/>
      <c r="K133" s="35"/>
      <c r="L133" s="12"/>
      <c r="M133" s="14"/>
      <c r="N133" s="14"/>
      <c r="O133" s="13" t="s">
        <v>1475</v>
      </c>
      <c r="P133"/>
      <c r="Q133" s="110" t="s">
        <v>2594</v>
      </c>
    </row>
    <row r="134" spans="1:17" hidden="1">
      <c r="A134" s="29">
        <f>IF(B134="","",SUBTOTAL(103,$B$9:B134))</f>
        <v>0</v>
      </c>
      <c r="B134" s="30" t="s">
        <v>2420</v>
      </c>
      <c r="C134" s="31" t="s">
        <v>34</v>
      </c>
      <c r="D134" s="31" t="s">
        <v>1502</v>
      </c>
      <c r="E134" s="30" t="s">
        <v>2313</v>
      </c>
      <c r="F134" s="30" t="s">
        <v>1571</v>
      </c>
      <c r="G134" s="71" t="s">
        <v>2316</v>
      </c>
      <c r="H134" s="63">
        <v>43</v>
      </c>
      <c r="I134" s="72" t="s">
        <v>2555</v>
      </c>
      <c r="J134" s="185"/>
      <c r="K134" s="35"/>
      <c r="L134" s="12"/>
      <c r="M134" s="14"/>
      <c r="N134" s="14"/>
      <c r="O134" s="13" t="s">
        <v>1475</v>
      </c>
      <c r="P134"/>
      <c r="Q134" s="110" t="s">
        <v>2594</v>
      </c>
    </row>
    <row r="135" spans="1:17">
      <c r="A135" s="29">
        <f>IF(B135="","",SUBTOTAL(103,$B$9:B135))</f>
        <v>1</v>
      </c>
      <c r="B135" s="30" t="s">
        <v>2420</v>
      </c>
      <c r="C135" s="31" t="s">
        <v>732</v>
      </c>
      <c r="D135" s="31" t="s">
        <v>1499</v>
      </c>
      <c r="E135" s="30" t="s">
        <v>2313</v>
      </c>
      <c r="F135" s="30" t="s">
        <v>1572</v>
      </c>
      <c r="G135" s="71" t="s">
        <v>2316</v>
      </c>
      <c r="H135" s="63">
        <v>32</v>
      </c>
      <c r="I135" s="72" t="s">
        <v>2556</v>
      </c>
      <c r="J135" s="185"/>
      <c r="K135" s="35">
        <v>16</v>
      </c>
      <c r="L135" s="12" t="s">
        <v>147</v>
      </c>
      <c r="M135" s="14"/>
      <c r="N135" s="14"/>
      <c r="O135" s="13" t="s">
        <v>1475</v>
      </c>
      <c r="P135"/>
      <c r="Q135" s="110" t="s">
        <v>2594</v>
      </c>
    </row>
    <row r="136" spans="1:17">
      <c r="A136" s="29">
        <f>IF(B136="","",SUBTOTAL(103,$B$9:B136))</f>
        <v>2</v>
      </c>
      <c r="B136" s="30" t="s">
        <v>2420</v>
      </c>
      <c r="C136" s="31" t="s">
        <v>732</v>
      </c>
      <c r="D136" s="31" t="s">
        <v>1499</v>
      </c>
      <c r="E136" s="30" t="s">
        <v>2313</v>
      </c>
      <c r="F136" s="30" t="s">
        <v>2332</v>
      </c>
      <c r="G136" s="71" t="s">
        <v>2316</v>
      </c>
      <c r="H136" s="63">
        <v>34</v>
      </c>
      <c r="I136" s="72" t="s">
        <v>2549</v>
      </c>
      <c r="J136" s="185"/>
      <c r="K136" s="35">
        <v>16</v>
      </c>
      <c r="L136" s="12" t="s">
        <v>147</v>
      </c>
      <c r="M136" s="14"/>
      <c r="N136" s="14"/>
      <c r="O136" s="13" t="s">
        <v>1475</v>
      </c>
      <c r="P136"/>
      <c r="Q136" s="110" t="s">
        <v>2594</v>
      </c>
    </row>
    <row r="137" spans="1:17" hidden="1">
      <c r="A137" s="29">
        <f>IF(B137="","",SUBTOTAL(103,$B$9:B137))</f>
        <v>2</v>
      </c>
      <c r="B137" s="30" t="s">
        <v>2420</v>
      </c>
      <c r="C137" s="31" t="s">
        <v>151</v>
      </c>
      <c r="D137" s="31" t="s">
        <v>1499</v>
      </c>
      <c r="E137" s="30" t="s">
        <v>2313</v>
      </c>
      <c r="F137" s="30" t="s">
        <v>62</v>
      </c>
      <c r="G137" s="71" t="s">
        <v>2316</v>
      </c>
      <c r="H137" s="63">
        <v>65</v>
      </c>
      <c r="I137" s="72" t="s">
        <v>2556</v>
      </c>
      <c r="J137" s="185"/>
      <c r="K137" s="35"/>
      <c r="L137" s="12"/>
      <c r="M137" s="14"/>
      <c r="N137" s="14"/>
      <c r="O137" s="13" t="s">
        <v>1475</v>
      </c>
      <c r="P137"/>
      <c r="Q137" s="110" t="s">
        <v>2594</v>
      </c>
    </row>
    <row r="138" spans="1:17" hidden="1">
      <c r="A138" s="29">
        <f>IF(B138="","",SUBTOTAL(103,$B$9:B138))</f>
        <v>2</v>
      </c>
      <c r="B138" s="30" t="s">
        <v>2420</v>
      </c>
      <c r="C138" s="31" t="s">
        <v>151</v>
      </c>
      <c r="D138" s="31" t="s">
        <v>1499</v>
      </c>
      <c r="E138" s="30" t="s">
        <v>2313</v>
      </c>
      <c r="F138" s="30" t="s">
        <v>1573</v>
      </c>
      <c r="G138" s="71" t="s">
        <v>2316</v>
      </c>
      <c r="H138" s="63">
        <v>66</v>
      </c>
      <c r="I138" s="72" t="s">
        <v>2549</v>
      </c>
      <c r="J138" s="185"/>
      <c r="K138" s="35"/>
      <c r="L138" s="12"/>
      <c r="M138" s="14"/>
      <c r="N138" s="14"/>
      <c r="O138" s="13" t="s">
        <v>1475</v>
      </c>
      <c r="P138"/>
      <c r="Q138" s="110" t="s">
        <v>2594</v>
      </c>
    </row>
    <row r="139" spans="1:17" hidden="1">
      <c r="A139" s="29">
        <f>IF(B139="","",SUBTOTAL(103,$B$9:B139))</f>
        <v>2</v>
      </c>
      <c r="B139" s="30" t="s">
        <v>2420</v>
      </c>
      <c r="C139" s="31" t="s">
        <v>151</v>
      </c>
      <c r="D139" s="31" t="s">
        <v>1499</v>
      </c>
      <c r="E139" s="30" t="s">
        <v>2313</v>
      </c>
      <c r="F139" s="30" t="s">
        <v>1574</v>
      </c>
      <c r="G139" s="71" t="s">
        <v>2316</v>
      </c>
      <c r="H139" s="63">
        <v>66</v>
      </c>
      <c r="I139" s="72" t="s">
        <v>2565</v>
      </c>
      <c r="J139" s="185"/>
      <c r="K139" s="35"/>
      <c r="L139" s="12"/>
      <c r="M139" s="14"/>
      <c r="N139" s="14"/>
      <c r="O139" s="13" t="s">
        <v>1475</v>
      </c>
      <c r="P139"/>
      <c r="Q139" s="110" t="s">
        <v>2594</v>
      </c>
    </row>
    <row r="140" spans="1:17" hidden="1">
      <c r="A140" s="29">
        <f>IF(B140="","",SUBTOTAL(103,$B$9:B140))</f>
        <v>2</v>
      </c>
      <c r="B140" s="30" t="s">
        <v>2420</v>
      </c>
      <c r="C140" s="31" t="s">
        <v>1575</v>
      </c>
      <c r="D140" s="31" t="s">
        <v>1509</v>
      </c>
      <c r="E140" s="30" t="s">
        <v>2313</v>
      </c>
      <c r="F140" s="30" t="s">
        <v>1576</v>
      </c>
      <c r="G140" s="71" t="s">
        <v>2319</v>
      </c>
      <c r="H140" s="63">
        <v>2.5</v>
      </c>
      <c r="I140" s="72" t="s">
        <v>2554</v>
      </c>
      <c r="J140" s="185"/>
      <c r="K140" s="35"/>
      <c r="L140" s="12"/>
      <c r="M140" s="14"/>
      <c r="N140" s="14"/>
      <c r="O140" s="13" t="s">
        <v>1475</v>
      </c>
      <c r="P140"/>
      <c r="Q140" s="110" t="s">
        <v>2594</v>
      </c>
    </row>
    <row r="141" spans="1:17" hidden="1">
      <c r="A141" s="29">
        <f>IF(B141="","",SUBTOTAL(103,$B$9:B141))</f>
        <v>2</v>
      </c>
      <c r="B141" s="30" t="s">
        <v>2420</v>
      </c>
      <c r="C141" s="31" t="s">
        <v>1575</v>
      </c>
      <c r="D141" s="31" t="s">
        <v>1509</v>
      </c>
      <c r="E141" s="30" t="s">
        <v>2313</v>
      </c>
      <c r="F141" s="30" t="s">
        <v>2333</v>
      </c>
      <c r="G141" s="71" t="s">
        <v>2319</v>
      </c>
      <c r="H141" s="63">
        <v>10</v>
      </c>
      <c r="I141" s="72" t="s">
        <v>2556</v>
      </c>
      <c r="J141" s="185"/>
      <c r="K141" s="35"/>
      <c r="L141" s="12"/>
      <c r="M141" s="14"/>
      <c r="N141" s="14"/>
      <c r="O141" s="13" t="s">
        <v>1475</v>
      </c>
      <c r="P141"/>
      <c r="Q141" s="110" t="s">
        <v>2594</v>
      </c>
    </row>
    <row r="142" spans="1:17" hidden="1">
      <c r="A142" s="29">
        <f>IF(B142="","",SUBTOTAL(103,$B$9:B142))</f>
        <v>2</v>
      </c>
      <c r="B142" s="30" t="s">
        <v>2420</v>
      </c>
      <c r="C142" s="31" t="s">
        <v>1575</v>
      </c>
      <c r="D142" s="31" t="s">
        <v>1509</v>
      </c>
      <c r="E142" s="30" t="s">
        <v>2313</v>
      </c>
      <c r="F142" s="30" t="s">
        <v>2334</v>
      </c>
      <c r="G142" s="71" t="s">
        <v>2319</v>
      </c>
      <c r="H142" s="63">
        <v>26</v>
      </c>
      <c r="I142" s="72" t="s">
        <v>2549</v>
      </c>
      <c r="J142" s="185"/>
      <c r="K142" s="35"/>
      <c r="L142" s="12"/>
      <c r="M142" s="14"/>
      <c r="N142" s="14"/>
      <c r="O142" s="13" t="s">
        <v>1475</v>
      </c>
      <c r="P142"/>
      <c r="Q142" s="110" t="s">
        <v>2594</v>
      </c>
    </row>
    <row r="143" spans="1:17" hidden="1">
      <c r="A143" s="29">
        <f>IF(B143="","",SUBTOTAL(103,$B$9:B143))</f>
        <v>2</v>
      </c>
      <c r="B143" s="30" t="s">
        <v>2420</v>
      </c>
      <c r="C143" s="31" t="s">
        <v>1575</v>
      </c>
      <c r="D143" s="31" t="s">
        <v>1509</v>
      </c>
      <c r="E143" s="30" t="s">
        <v>2313</v>
      </c>
      <c r="F143" s="30" t="s">
        <v>2335</v>
      </c>
      <c r="G143" s="71" t="s">
        <v>2319</v>
      </c>
      <c r="H143" s="63">
        <v>10</v>
      </c>
      <c r="I143" s="72" t="s">
        <v>2565</v>
      </c>
      <c r="J143" s="185"/>
      <c r="K143" s="35"/>
      <c r="L143" s="12"/>
      <c r="M143" s="14"/>
      <c r="N143" s="14"/>
      <c r="O143" s="13" t="s">
        <v>1475</v>
      </c>
      <c r="P143"/>
      <c r="Q143" s="110" t="s">
        <v>2594</v>
      </c>
    </row>
    <row r="144" spans="1:17" ht="27" hidden="1">
      <c r="A144" s="29">
        <f>IF(B144="","",SUBTOTAL(103,$B$9:B144))</f>
        <v>2</v>
      </c>
      <c r="B144" s="30" t="s">
        <v>2420</v>
      </c>
      <c r="C144" s="31" t="s">
        <v>173</v>
      </c>
      <c r="D144" s="31" t="s">
        <v>1478</v>
      </c>
      <c r="E144" s="30" t="s">
        <v>1577</v>
      </c>
      <c r="F144" s="30" t="s">
        <v>1578</v>
      </c>
      <c r="G144" s="71" t="s">
        <v>2734</v>
      </c>
      <c r="H144" s="63">
        <v>1735</v>
      </c>
      <c r="I144" s="181" t="s">
        <v>2573</v>
      </c>
      <c r="J144" s="75"/>
      <c r="K144" s="35"/>
      <c r="L144" s="12"/>
      <c r="M144" s="14">
        <v>24</v>
      </c>
      <c r="N144" s="14">
        <v>32</v>
      </c>
      <c r="O144" s="13" t="s">
        <v>1579</v>
      </c>
      <c r="Q144" s="110" t="s">
        <v>2594</v>
      </c>
    </row>
    <row r="145" spans="1:17" ht="27" hidden="1">
      <c r="A145" s="29">
        <f>IF(B145="","",SUBTOTAL(103,$B$9:B145))</f>
        <v>2</v>
      </c>
      <c r="B145" s="30" t="s">
        <v>2420</v>
      </c>
      <c r="C145" s="31" t="s">
        <v>31</v>
      </c>
      <c r="D145" s="31" t="s">
        <v>1478</v>
      </c>
      <c r="E145" s="30" t="s">
        <v>1577</v>
      </c>
      <c r="F145" s="30" t="s">
        <v>1580</v>
      </c>
      <c r="G145" s="71" t="s">
        <v>2735</v>
      </c>
      <c r="H145" s="63">
        <v>959</v>
      </c>
      <c r="I145" s="181" t="s">
        <v>2574</v>
      </c>
      <c r="J145" s="75"/>
      <c r="K145" s="35"/>
      <c r="L145" s="12"/>
      <c r="M145" s="14">
        <v>28</v>
      </c>
      <c r="N145" s="14">
        <v>33</v>
      </c>
      <c r="O145" s="13" t="s">
        <v>1579</v>
      </c>
      <c r="Q145" s="110" t="s">
        <v>2594</v>
      </c>
    </row>
    <row r="146" spans="1:17" ht="27" hidden="1">
      <c r="A146" s="29">
        <f>IF(B146="","",SUBTOTAL(103,$B$9:B146))</f>
        <v>2</v>
      </c>
      <c r="B146" s="30" t="s">
        <v>2420</v>
      </c>
      <c r="C146" s="31" t="s">
        <v>27</v>
      </c>
      <c r="D146" s="31" t="s">
        <v>1492</v>
      </c>
      <c r="E146" s="30" t="s">
        <v>1581</v>
      </c>
      <c r="F146" s="30" t="s">
        <v>1510</v>
      </c>
      <c r="G146" s="71" t="s">
        <v>2736</v>
      </c>
      <c r="H146" s="63">
        <v>1641</v>
      </c>
      <c r="I146" s="72" t="s">
        <v>2575</v>
      </c>
      <c r="J146" s="185"/>
      <c r="K146" s="35"/>
      <c r="L146" s="12"/>
      <c r="M146" s="14"/>
      <c r="N146" s="14"/>
      <c r="O146" s="13" t="s">
        <v>1579</v>
      </c>
      <c r="P146"/>
      <c r="Q146" s="110" t="s">
        <v>2594</v>
      </c>
    </row>
    <row r="147" spans="1:17" ht="27" hidden="1">
      <c r="A147" s="29">
        <f>IF(B147="","",SUBTOTAL(103,$B$9:B147))</f>
        <v>2</v>
      </c>
      <c r="B147" s="30" t="s">
        <v>2420</v>
      </c>
      <c r="C147" s="31" t="s">
        <v>27</v>
      </c>
      <c r="D147" s="31" t="s">
        <v>1492</v>
      </c>
      <c r="E147" s="30" t="s">
        <v>1581</v>
      </c>
      <c r="F147" s="30" t="s">
        <v>1582</v>
      </c>
      <c r="G147" s="71" t="s">
        <v>2737</v>
      </c>
      <c r="H147" s="63">
        <v>1500</v>
      </c>
      <c r="I147" s="72" t="s">
        <v>2557</v>
      </c>
      <c r="J147" s="185"/>
      <c r="K147" s="35"/>
      <c r="L147" s="12"/>
      <c r="M147" s="14"/>
      <c r="N147" s="14"/>
      <c r="O147" s="13" t="s">
        <v>1579</v>
      </c>
      <c r="P147"/>
      <c r="Q147" s="110" t="s">
        <v>2594</v>
      </c>
    </row>
    <row r="148" spans="1:17" ht="27" hidden="1">
      <c r="A148" s="29">
        <f>IF(B148="","",SUBTOTAL(103,$B$9:B148))</f>
        <v>2</v>
      </c>
      <c r="B148" s="30" t="s">
        <v>2420</v>
      </c>
      <c r="C148" s="31" t="s">
        <v>174</v>
      </c>
      <c r="D148" s="31" t="s">
        <v>1499</v>
      </c>
      <c r="E148" s="30" t="s">
        <v>1581</v>
      </c>
      <c r="F148" s="30" t="s">
        <v>1583</v>
      </c>
      <c r="G148" s="71" t="s">
        <v>2738</v>
      </c>
      <c r="H148" s="63">
        <v>150</v>
      </c>
      <c r="I148" s="72" t="s">
        <v>2552</v>
      </c>
      <c r="J148" s="185"/>
      <c r="K148" s="35"/>
      <c r="L148" s="12"/>
      <c r="M148" s="14"/>
      <c r="N148" s="14"/>
      <c r="O148" s="13" t="s">
        <v>1579</v>
      </c>
      <c r="P148"/>
      <c r="Q148" s="110" t="s">
        <v>2594</v>
      </c>
    </row>
    <row r="149" spans="1:17" ht="27" hidden="1">
      <c r="A149" s="29">
        <f>IF(B149="","",SUBTOTAL(103,$B$9:B149))</f>
        <v>2</v>
      </c>
      <c r="B149" s="30" t="s">
        <v>2420</v>
      </c>
      <c r="C149" s="31" t="s">
        <v>28</v>
      </c>
      <c r="D149" s="31" t="s">
        <v>2336</v>
      </c>
      <c r="E149" s="30" t="s">
        <v>1581</v>
      </c>
      <c r="F149" s="30" t="s">
        <v>2337</v>
      </c>
      <c r="G149" s="71" t="s">
        <v>2739</v>
      </c>
      <c r="H149" s="63">
        <v>650</v>
      </c>
      <c r="I149" s="72" t="s">
        <v>2576</v>
      </c>
      <c r="J149" s="185"/>
      <c r="K149" s="35"/>
      <c r="L149" s="12"/>
      <c r="M149" s="14"/>
      <c r="N149" s="14"/>
      <c r="O149" s="13" t="s">
        <v>1579</v>
      </c>
      <c r="P149"/>
      <c r="Q149" s="110" t="s">
        <v>2594</v>
      </c>
    </row>
    <row r="150" spans="1:17" hidden="1">
      <c r="A150" s="29">
        <f>IF(B150="","",SUBTOTAL(103,$B$9:B150))</f>
        <v>2</v>
      </c>
      <c r="B150" s="30" t="s">
        <v>2420</v>
      </c>
      <c r="C150" s="31" t="s">
        <v>2338</v>
      </c>
      <c r="D150" s="31" t="s">
        <v>2336</v>
      </c>
      <c r="E150" s="30" t="s">
        <v>2339</v>
      </c>
      <c r="F150" s="30" t="s">
        <v>2340</v>
      </c>
      <c r="G150" s="71" t="s">
        <v>2341</v>
      </c>
      <c r="H150" s="63">
        <v>74</v>
      </c>
      <c r="I150" s="72" t="s">
        <v>2577</v>
      </c>
      <c r="J150" s="185"/>
      <c r="K150" s="35"/>
      <c r="L150" s="12"/>
      <c r="M150" s="14"/>
      <c r="N150" s="14"/>
      <c r="O150" s="13"/>
      <c r="P150"/>
      <c r="Q150" s="110" t="s">
        <v>2594</v>
      </c>
    </row>
    <row r="151" spans="1:17" hidden="1">
      <c r="A151" s="29">
        <f>IF(B151="","",SUBTOTAL(103,$B$9:B151))</f>
        <v>2</v>
      </c>
      <c r="B151" s="30" t="s">
        <v>2420</v>
      </c>
      <c r="C151" s="31" t="s">
        <v>2342</v>
      </c>
      <c r="D151" s="31" t="s">
        <v>2343</v>
      </c>
      <c r="E151" s="30" t="s">
        <v>2339</v>
      </c>
      <c r="F151" s="30" t="s">
        <v>2344</v>
      </c>
      <c r="G151" s="71" t="s">
        <v>2345</v>
      </c>
      <c r="H151" s="63">
        <v>357</v>
      </c>
      <c r="I151" s="72" t="s">
        <v>2577</v>
      </c>
      <c r="J151" s="185"/>
      <c r="K151" s="35"/>
      <c r="L151" s="12"/>
      <c r="M151" s="14"/>
      <c r="N151" s="14"/>
      <c r="O151" s="13"/>
      <c r="P151"/>
      <c r="Q151" s="110" t="s">
        <v>2594</v>
      </c>
    </row>
    <row r="152" spans="1:17" hidden="1">
      <c r="A152" s="29">
        <f>IF(B152="","",SUBTOTAL(103,$B$9:B152))</f>
        <v>2</v>
      </c>
      <c r="B152" s="30" t="s">
        <v>2420</v>
      </c>
      <c r="C152" s="31" t="s">
        <v>34</v>
      </c>
      <c r="D152" s="31" t="s">
        <v>1502</v>
      </c>
      <c r="E152" s="30" t="s">
        <v>2346</v>
      </c>
      <c r="F152" s="30" t="s">
        <v>2347</v>
      </c>
      <c r="G152" s="71" t="s">
        <v>2348</v>
      </c>
      <c r="H152" s="63">
        <v>80</v>
      </c>
      <c r="I152" s="72" t="s">
        <v>2554</v>
      </c>
      <c r="J152" s="185"/>
      <c r="K152" s="35"/>
      <c r="L152" s="12"/>
      <c r="M152" s="14"/>
      <c r="N152" s="14"/>
      <c r="O152" s="13"/>
      <c r="P152"/>
      <c r="Q152" s="110" t="s">
        <v>2594</v>
      </c>
    </row>
    <row r="153" spans="1:17" hidden="1">
      <c r="A153" s="29">
        <f>IF(B153="","",SUBTOTAL(103,$B$9:B153))</f>
        <v>2</v>
      </c>
      <c r="B153" s="30" t="s">
        <v>2420</v>
      </c>
      <c r="C153" s="31" t="s">
        <v>27</v>
      </c>
      <c r="D153" s="31" t="s">
        <v>1478</v>
      </c>
      <c r="E153" s="30" t="s">
        <v>1584</v>
      </c>
      <c r="F153" s="30" t="s">
        <v>1585</v>
      </c>
      <c r="G153" s="71" t="s">
        <v>2349</v>
      </c>
      <c r="H153" s="63">
        <v>2516</v>
      </c>
      <c r="I153" s="181" t="s">
        <v>2578</v>
      </c>
      <c r="J153" s="183"/>
      <c r="K153" s="35"/>
      <c r="L153" s="12"/>
      <c r="M153" s="14">
        <v>24</v>
      </c>
      <c r="N153" s="14">
        <v>37</v>
      </c>
      <c r="O153" s="13" t="s">
        <v>1579</v>
      </c>
      <c r="Q153" s="110" t="s">
        <v>2594</v>
      </c>
    </row>
    <row r="154" spans="1:17" hidden="1">
      <c r="A154" s="29">
        <f>IF(B154="","",SUBTOTAL(103,$B$9:B154))</f>
        <v>2</v>
      </c>
      <c r="B154" s="30" t="s">
        <v>2420</v>
      </c>
      <c r="C154" s="31" t="s">
        <v>27</v>
      </c>
      <c r="D154" s="31" t="s">
        <v>1478</v>
      </c>
      <c r="E154" s="30" t="s">
        <v>1584</v>
      </c>
      <c r="F154" s="30" t="s">
        <v>1586</v>
      </c>
      <c r="G154" s="71" t="s">
        <v>2350</v>
      </c>
      <c r="H154" s="63">
        <v>4567</v>
      </c>
      <c r="I154" s="181" t="s">
        <v>2579</v>
      </c>
      <c r="J154" s="183"/>
      <c r="K154" s="35"/>
      <c r="L154" s="12"/>
      <c r="M154" s="14">
        <v>24</v>
      </c>
      <c r="N154" s="14">
        <v>39</v>
      </c>
      <c r="O154" s="13" t="s">
        <v>1579</v>
      </c>
      <c r="Q154" s="110" t="s">
        <v>2594</v>
      </c>
    </row>
    <row r="155" spans="1:17" hidden="1">
      <c r="A155" s="29">
        <f>IF(B155="","",SUBTOTAL(103,$B$9:B155))</f>
        <v>2</v>
      </c>
      <c r="B155" s="30" t="s">
        <v>2420</v>
      </c>
      <c r="C155" s="31" t="s">
        <v>27</v>
      </c>
      <c r="D155" s="31" t="s">
        <v>1478</v>
      </c>
      <c r="E155" s="30" t="s">
        <v>1584</v>
      </c>
      <c r="F155" s="30" t="s">
        <v>1587</v>
      </c>
      <c r="G155" s="71" t="s">
        <v>2351</v>
      </c>
      <c r="H155" s="63">
        <v>799</v>
      </c>
      <c r="I155" s="181" t="s">
        <v>2575</v>
      </c>
      <c r="J155" s="183"/>
      <c r="K155" s="35"/>
      <c r="L155" s="12"/>
      <c r="M155" s="14">
        <v>24</v>
      </c>
      <c r="N155" s="14">
        <v>33</v>
      </c>
      <c r="O155" s="13" t="s">
        <v>1579</v>
      </c>
      <c r="Q155" s="110" t="s">
        <v>2594</v>
      </c>
    </row>
    <row r="156" spans="1:17" hidden="1">
      <c r="A156" s="29">
        <f>IF(B156="","",SUBTOTAL(103,$B$9:B156))</f>
        <v>2</v>
      </c>
      <c r="B156" s="30" t="s">
        <v>2420</v>
      </c>
      <c r="C156" s="31" t="s">
        <v>27</v>
      </c>
      <c r="D156" s="31" t="s">
        <v>1478</v>
      </c>
      <c r="E156" s="30" t="s">
        <v>1584</v>
      </c>
      <c r="F156" s="30" t="s">
        <v>1588</v>
      </c>
      <c r="G156" s="71" t="s">
        <v>2352</v>
      </c>
      <c r="H156" s="63">
        <v>1012</v>
      </c>
      <c r="I156" s="181" t="s">
        <v>2575</v>
      </c>
      <c r="J156" s="183"/>
      <c r="K156" s="35"/>
      <c r="L156" s="12"/>
      <c r="M156" s="14">
        <v>24</v>
      </c>
      <c r="N156" s="14">
        <v>33</v>
      </c>
      <c r="O156" s="13" t="s">
        <v>1579</v>
      </c>
      <c r="Q156" s="110" t="s">
        <v>2594</v>
      </c>
    </row>
    <row r="157" spans="1:17" hidden="1">
      <c r="A157" s="29">
        <f>IF(B157="","",SUBTOTAL(103,$B$9:B157))</f>
        <v>2</v>
      </c>
      <c r="B157" s="30" t="s">
        <v>2420</v>
      </c>
      <c r="C157" s="31" t="s">
        <v>27</v>
      </c>
      <c r="D157" s="31" t="s">
        <v>1478</v>
      </c>
      <c r="E157" s="30" t="s">
        <v>1584</v>
      </c>
      <c r="F157" s="30" t="s">
        <v>1589</v>
      </c>
      <c r="G157" s="71" t="s">
        <v>2353</v>
      </c>
      <c r="H157" s="63">
        <v>1526</v>
      </c>
      <c r="I157" s="181" t="s">
        <v>2580</v>
      </c>
      <c r="J157" s="183"/>
      <c r="K157" s="35"/>
      <c r="L157" s="12"/>
      <c r="M157" s="14">
        <v>24</v>
      </c>
      <c r="N157" s="14">
        <v>35</v>
      </c>
      <c r="O157" s="13" t="s">
        <v>1579</v>
      </c>
      <c r="Q157" s="110" t="s">
        <v>2594</v>
      </c>
    </row>
    <row r="158" spans="1:17" hidden="1">
      <c r="A158" s="29">
        <f>IF(B158="","",SUBTOTAL(103,$B$9:B158))</f>
        <v>2</v>
      </c>
      <c r="B158" s="30" t="s">
        <v>2420</v>
      </c>
      <c r="C158" s="31" t="s">
        <v>27</v>
      </c>
      <c r="D158" s="31" t="s">
        <v>1478</v>
      </c>
      <c r="E158" s="30" t="s">
        <v>1584</v>
      </c>
      <c r="F158" s="30" t="s">
        <v>1590</v>
      </c>
      <c r="G158" s="71" t="s">
        <v>2354</v>
      </c>
      <c r="H158" s="63">
        <v>7845</v>
      </c>
      <c r="I158" s="182" t="s">
        <v>2716</v>
      </c>
      <c r="J158" s="189"/>
      <c r="K158" s="35"/>
      <c r="L158" s="12"/>
      <c r="M158" s="14">
        <v>26</v>
      </c>
      <c r="N158" s="14">
        <v>41</v>
      </c>
      <c r="O158" s="13" t="s">
        <v>1579</v>
      </c>
      <c r="Q158" s="110" t="s">
        <v>2594</v>
      </c>
    </row>
    <row r="159" spans="1:17" hidden="1">
      <c r="A159" s="29">
        <f>IF(B159="","",SUBTOTAL(103,$B$9:B159))</f>
        <v>2</v>
      </c>
      <c r="B159" s="30" t="s">
        <v>2420</v>
      </c>
      <c r="C159" s="31" t="s">
        <v>27</v>
      </c>
      <c r="D159" s="31" t="s">
        <v>1478</v>
      </c>
      <c r="E159" s="30" t="s">
        <v>1584</v>
      </c>
      <c r="F159" s="30" t="s">
        <v>260</v>
      </c>
      <c r="G159" s="71" t="s">
        <v>2355</v>
      </c>
      <c r="H159" s="63">
        <v>911</v>
      </c>
      <c r="I159" s="181" t="s">
        <v>2581</v>
      </c>
      <c r="J159" s="186"/>
      <c r="K159" s="35"/>
      <c r="L159" s="12"/>
      <c r="M159" s="14">
        <v>27</v>
      </c>
      <c r="N159" s="14">
        <v>36</v>
      </c>
      <c r="O159" s="13" t="s">
        <v>1579</v>
      </c>
      <c r="Q159" s="110" t="s">
        <v>2594</v>
      </c>
    </row>
    <row r="160" spans="1:17" hidden="1">
      <c r="A160" s="29">
        <f>IF(B160="","",SUBTOTAL(103,$B$9:B160))</f>
        <v>2</v>
      </c>
      <c r="B160" s="30" t="s">
        <v>2420</v>
      </c>
      <c r="C160" s="31" t="s">
        <v>27</v>
      </c>
      <c r="D160" s="31" t="s">
        <v>1478</v>
      </c>
      <c r="E160" s="30" t="s">
        <v>1584</v>
      </c>
      <c r="F160" s="30" t="s">
        <v>1591</v>
      </c>
      <c r="G160" s="123" t="s">
        <v>2717</v>
      </c>
      <c r="H160" s="137">
        <v>3815</v>
      </c>
      <c r="I160" s="182" t="s">
        <v>2718</v>
      </c>
      <c r="J160" s="130"/>
      <c r="K160" s="35"/>
      <c r="L160" s="12"/>
      <c r="M160" s="14">
        <v>32</v>
      </c>
      <c r="N160" s="14">
        <v>44</v>
      </c>
      <c r="O160" s="13" t="s">
        <v>1579</v>
      </c>
      <c r="Q160" s="110" t="s">
        <v>2741</v>
      </c>
    </row>
    <row r="161" spans="1:17" hidden="1">
      <c r="A161" s="29">
        <f>IF(B161="","",SUBTOTAL(103,$B$9:B161))</f>
        <v>2</v>
      </c>
      <c r="B161" s="30" t="s">
        <v>2420</v>
      </c>
      <c r="C161" s="31" t="s">
        <v>148</v>
      </c>
      <c r="D161" s="31" t="s">
        <v>1478</v>
      </c>
      <c r="E161" s="30" t="s">
        <v>1584</v>
      </c>
      <c r="F161" s="30" t="s">
        <v>1592</v>
      </c>
      <c r="G161" s="71" t="s">
        <v>2356</v>
      </c>
      <c r="H161" s="63">
        <v>4956</v>
      </c>
      <c r="I161" s="182" t="s">
        <v>2719</v>
      </c>
      <c r="J161" s="189"/>
      <c r="K161" s="35"/>
      <c r="L161" s="12"/>
      <c r="M161" s="14">
        <v>24</v>
      </c>
      <c r="N161" s="14">
        <v>40</v>
      </c>
      <c r="O161" s="13" t="s">
        <v>1579</v>
      </c>
      <c r="Q161" s="110" t="s">
        <v>2594</v>
      </c>
    </row>
    <row r="162" spans="1:17" hidden="1">
      <c r="A162" s="29">
        <f>IF(B162="","",SUBTOTAL(103,$B$9:B162))</f>
        <v>2</v>
      </c>
      <c r="B162" s="30" t="s">
        <v>2420</v>
      </c>
      <c r="C162" s="31" t="s">
        <v>28</v>
      </c>
      <c r="D162" s="31" t="s">
        <v>1478</v>
      </c>
      <c r="E162" s="30" t="s">
        <v>1584</v>
      </c>
      <c r="F162" s="30" t="s">
        <v>1593</v>
      </c>
      <c r="G162" s="71" t="s">
        <v>2357</v>
      </c>
      <c r="H162" s="63">
        <v>1805</v>
      </c>
      <c r="I162" s="181" t="s">
        <v>2575</v>
      </c>
      <c r="J162" s="183"/>
      <c r="K162" s="35"/>
      <c r="L162" s="12"/>
      <c r="M162" s="14">
        <v>24</v>
      </c>
      <c r="N162" s="14">
        <v>33</v>
      </c>
      <c r="O162" s="13" t="s">
        <v>1579</v>
      </c>
      <c r="Q162" s="110" t="s">
        <v>2594</v>
      </c>
    </row>
    <row r="163" spans="1:17" hidden="1">
      <c r="A163" s="29">
        <f>IF(B163="","",SUBTOTAL(103,$B$9:B163))</f>
        <v>2</v>
      </c>
      <c r="B163" s="30" t="s">
        <v>2420</v>
      </c>
      <c r="C163" s="31" t="s">
        <v>28</v>
      </c>
      <c r="D163" s="31" t="s">
        <v>1478</v>
      </c>
      <c r="E163" s="30" t="s">
        <v>1584</v>
      </c>
      <c r="F163" s="30" t="s">
        <v>1594</v>
      </c>
      <c r="G163" s="71" t="s">
        <v>2358</v>
      </c>
      <c r="H163" s="63">
        <v>6978</v>
      </c>
      <c r="I163" s="182" t="s">
        <v>2719</v>
      </c>
      <c r="J163" s="189"/>
      <c r="K163" s="35"/>
      <c r="L163" s="12"/>
      <c r="M163" s="14">
        <v>25</v>
      </c>
      <c r="N163" s="14">
        <v>40</v>
      </c>
      <c r="O163" s="13" t="s">
        <v>1579</v>
      </c>
      <c r="Q163" s="110" t="s">
        <v>2594</v>
      </c>
    </row>
    <row r="164" spans="1:17" hidden="1">
      <c r="A164" s="29">
        <f>IF(B164="","",SUBTOTAL(103,$B$9:B164))</f>
        <v>2</v>
      </c>
      <c r="B164" s="30" t="s">
        <v>2420</v>
      </c>
      <c r="C164" s="31" t="s">
        <v>28</v>
      </c>
      <c r="D164" s="31" t="s">
        <v>1478</v>
      </c>
      <c r="E164" s="30" t="s">
        <v>1584</v>
      </c>
      <c r="F164" s="30" t="s">
        <v>1595</v>
      </c>
      <c r="G164" s="71" t="s">
        <v>2359</v>
      </c>
      <c r="H164" s="63">
        <v>2724</v>
      </c>
      <c r="I164" s="181" t="s">
        <v>2582</v>
      </c>
      <c r="J164" s="75"/>
      <c r="K164" s="35"/>
      <c r="L164" s="12"/>
      <c r="M164" s="14">
        <v>25</v>
      </c>
      <c r="N164" s="14">
        <v>34</v>
      </c>
      <c r="O164" s="13" t="s">
        <v>1579</v>
      </c>
      <c r="Q164" s="110" t="s">
        <v>2594</v>
      </c>
    </row>
    <row r="165" spans="1:17" hidden="1">
      <c r="A165" s="29">
        <f>IF(B165="","",SUBTOTAL(103,$B$9:B165))</f>
        <v>2</v>
      </c>
      <c r="B165" s="30" t="s">
        <v>2420</v>
      </c>
      <c r="C165" s="31" t="s">
        <v>174</v>
      </c>
      <c r="D165" s="31" t="s">
        <v>1478</v>
      </c>
      <c r="E165" s="30" t="s">
        <v>1584</v>
      </c>
      <c r="F165" s="30" t="s">
        <v>1596</v>
      </c>
      <c r="G165" s="71" t="s">
        <v>2360</v>
      </c>
      <c r="H165" s="63">
        <v>438</v>
      </c>
      <c r="I165" s="181" t="s">
        <v>2583</v>
      </c>
      <c r="J165" s="75"/>
      <c r="K165" s="35"/>
      <c r="L165" s="12"/>
      <c r="M165" s="14">
        <v>25</v>
      </c>
      <c r="N165" s="14">
        <v>32</v>
      </c>
      <c r="O165" s="13" t="s">
        <v>1579</v>
      </c>
      <c r="Q165" s="110" t="s">
        <v>2594</v>
      </c>
    </row>
    <row r="166" spans="1:17" hidden="1">
      <c r="A166" s="29">
        <f>IF(B166="","",SUBTOTAL(103,$B$9:B166))</f>
        <v>2</v>
      </c>
      <c r="B166" s="30" t="s">
        <v>2420</v>
      </c>
      <c r="C166" s="31" t="s">
        <v>153</v>
      </c>
      <c r="D166" s="31" t="s">
        <v>1478</v>
      </c>
      <c r="E166" s="30" t="s">
        <v>1584</v>
      </c>
      <c r="F166" s="30" t="s">
        <v>120</v>
      </c>
      <c r="G166" s="71" t="s">
        <v>2361</v>
      </c>
      <c r="H166" s="63">
        <v>730</v>
      </c>
      <c r="I166" s="181" t="s">
        <v>2584</v>
      </c>
      <c r="J166" s="183"/>
      <c r="K166" s="35"/>
      <c r="L166" s="12"/>
      <c r="M166" s="14">
        <v>29</v>
      </c>
      <c r="N166" s="14">
        <v>37</v>
      </c>
      <c r="O166" s="13" t="s">
        <v>1579</v>
      </c>
      <c r="Q166" s="110" t="s">
        <v>2594</v>
      </c>
    </row>
    <row r="167" spans="1:17" hidden="1">
      <c r="A167" s="29">
        <f>IF(B167="","",SUBTOTAL(103,$B$9:B167))</f>
        <v>2</v>
      </c>
      <c r="B167" s="30" t="s">
        <v>2420</v>
      </c>
      <c r="C167" s="31" t="s">
        <v>173</v>
      </c>
      <c r="D167" s="31" t="s">
        <v>1478</v>
      </c>
      <c r="E167" s="30" t="s">
        <v>1597</v>
      </c>
      <c r="F167" s="30" t="s">
        <v>1598</v>
      </c>
      <c r="G167" s="71" t="s">
        <v>2362</v>
      </c>
      <c r="H167" s="63">
        <v>100</v>
      </c>
      <c r="I167" s="181" t="s">
        <v>2552</v>
      </c>
      <c r="J167" s="183"/>
      <c r="K167" s="35"/>
      <c r="L167" s="12"/>
      <c r="M167" s="14">
        <v>35</v>
      </c>
      <c r="N167" s="14">
        <v>36</v>
      </c>
      <c r="O167" s="13" t="s">
        <v>1579</v>
      </c>
      <c r="P167" s="1" t="s">
        <v>2597</v>
      </c>
      <c r="Q167" s="110" t="s">
        <v>2733</v>
      </c>
    </row>
    <row r="168" spans="1:17" hidden="1">
      <c r="A168" s="29">
        <f>IF(B168="","",SUBTOTAL(103,$B$9:B168))</f>
        <v>2</v>
      </c>
      <c r="B168" s="30" t="s">
        <v>2420</v>
      </c>
      <c r="C168" s="31" t="s">
        <v>152</v>
      </c>
      <c r="D168" s="31" t="s">
        <v>1478</v>
      </c>
      <c r="E168" s="30" t="s">
        <v>1597</v>
      </c>
      <c r="F168" s="30" t="s">
        <v>1599</v>
      </c>
      <c r="G168" s="71" t="s">
        <v>2362</v>
      </c>
      <c r="H168" s="63">
        <v>200</v>
      </c>
      <c r="I168" s="181" t="s">
        <v>2552</v>
      </c>
      <c r="J168" s="183"/>
      <c r="K168" s="35"/>
      <c r="L168" s="12"/>
      <c r="M168" s="14">
        <v>35</v>
      </c>
      <c r="N168" s="14">
        <v>36</v>
      </c>
      <c r="O168" s="13" t="s">
        <v>1579</v>
      </c>
      <c r="P168" s="1" t="s">
        <v>2597</v>
      </c>
      <c r="Q168" s="110" t="s">
        <v>2733</v>
      </c>
    </row>
    <row r="169" spans="1:17" hidden="1">
      <c r="A169" s="29">
        <f>IF(B169="","",SUBTOTAL(103,$B$9:B169))</f>
        <v>2</v>
      </c>
      <c r="B169" s="30" t="s">
        <v>2420</v>
      </c>
      <c r="C169" s="31" t="s">
        <v>152</v>
      </c>
      <c r="D169" s="31" t="s">
        <v>1478</v>
      </c>
      <c r="E169" s="30" t="s">
        <v>1597</v>
      </c>
      <c r="F169" s="30" t="s">
        <v>1600</v>
      </c>
      <c r="G169" s="71" t="s">
        <v>2362</v>
      </c>
      <c r="H169" s="63">
        <v>250</v>
      </c>
      <c r="I169" s="181" t="s">
        <v>2551</v>
      </c>
      <c r="J169" s="183"/>
      <c r="K169" s="35"/>
      <c r="L169" s="12"/>
      <c r="M169" s="14">
        <v>34</v>
      </c>
      <c r="N169" s="14">
        <v>36</v>
      </c>
      <c r="O169" s="13" t="s">
        <v>1579</v>
      </c>
      <c r="P169" s="1" t="s">
        <v>2597</v>
      </c>
      <c r="Q169" s="110" t="s">
        <v>2733</v>
      </c>
    </row>
    <row r="170" spans="1:17" hidden="1">
      <c r="A170" s="29">
        <f>IF(B170="","",SUBTOTAL(103,$B$9:B170))</f>
        <v>2</v>
      </c>
      <c r="B170" s="30" t="s">
        <v>2420</v>
      </c>
      <c r="C170" s="31" t="s">
        <v>35</v>
      </c>
      <c r="D170" s="31" t="s">
        <v>1478</v>
      </c>
      <c r="E170" s="30" t="s">
        <v>1597</v>
      </c>
      <c r="F170" s="30" t="s">
        <v>71</v>
      </c>
      <c r="G170" s="71" t="s">
        <v>2362</v>
      </c>
      <c r="H170" s="63">
        <v>488</v>
      </c>
      <c r="I170" s="181" t="s">
        <v>2574</v>
      </c>
      <c r="J170" s="183"/>
      <c r="K170" s="35"/>
      <c r="L170" s="12"/>
      <c r="M170" s="14">
        <v>28</v>
      </c>
      <c r="N170" s="14">
        <v>32</v>
      </c>
      <c r="O170" s="13" t="s">
        <v>1579</v>
      </c>
      <c r="Q170" s="110" t="s">
        <v>2594</v>
      </c>
    </row>
    <row r="171" spans="1:17" hidden="1">
      <c r="A171" s="29">
        <f>IF(B171="","",SUBTOTAL(103,$B$9:B171))</f>
        <v>2</v>
      </c>
      <c r="B171" s="30" t="s">
        <v>2420</v>
      </c>
      <c r="C171" s="31" t="s">
        <v>33</v>
      </c>
      <c r="D171" s="31" t="s">
        <v>1502</v>
      </c>
      <c r="E171" s="30" t="s">
        <v>1597</v>
      </c>
      <c r="F171" s="30" t="s">
        <v>2363</v>
      </c>
      <c r="G171" s="71" t="s">
        <v>2362</v>
      </c>
      <c r="H171" s="63">
        <v>27</v>
      </c>
      <c r="I171" s="72" t="s">
        <v>2491</v>
      </c>
      <c r="J171" s="185"/>
      <c r="K171" s="35"/>
      <c r="L171" s="12"/>
      <c r="M171" s="14"/>
      <c r="N171" s="14"/>
      <c r="O171" s="13" t="s">
        <v>1579</v>
      </c>
      <c r="P171"/>
      <c r="Q171" s="110" t="s">
        <v>2594</v>
      </c>
    </row>
    <row r="172" spans="1:17" hidden="1">
      <c r="A172" s="29">
        <f>IF(B172="","",SUBTOTAL(103,$B$9:B172))</f>
        <v>2</v>
      </c>
      <c r="B172" s="30" t="s">
        <v>2420</v>
      </c>
      <c r="C172" s="31" t="s">
        <v>33</v>
      </c>
      <c r="D172" s="31" t="s">
        <v>1502</v>
      </c>
      <c r="E172" s="30" t="s">
        <v>1597</v>
      </c>
      <c r="F172" s="30" t="s">
        <v>2364</v>
      </c>
      <c r="G172" s="71" t="s">
        <v>2362</v>
      </c>
      <c r="H172" s="63">
        <v>30</v>
      </c>
      <c r="I172" s="72" t="s">
        <v>2492</v>
      </c>
      <c r="J172" s="185"/>
      <c r="K172" s="35"/>
      <c r="L172" s="12"/>
      <c r="M172" s="14"/>
      <c r="N172" s="14"/>
      <c r="O172" s="13" t="s">
        <v>1579</v>
      </c>
      <c r="P172"/>
      <c r="Q172" s="110" t="s">
        <v>2594</v>
      </c>
    </row>
    <row r="173" spans="1:17" hidden="1">
      <c r="A173" s="29">
        <f>IF(B173="","",SUBTOTAL(103,$B$9:B173))</f>
        <v>2</v>
      </c>
      <c r="B173" s="30" t="s">
        <v>2420</v>
      </c>
      <c r="C173" s="31" t="s">
        <v>34</v>
      </c>
      <c r="D173" s="31" t="s">
        <v>1502</v>
      </c>
      <c r="E173" s="30" t="s">
        <v>1597</v>
      </c>
      <c r="F173" s="30" t="s">
        <v>2365</v>
      </c>
      <c r="G173" s="71" t="s">
        <v>2362</v>
      </c>
      <c r="H173" s="63">
        <v>200</v>
      </c>
      <c r="I173" s="72" t="s">
        <v>2480</v>
      </c>
      <c r="J173" s="185"/>
      <c r="K173" s="35"/>
      <c r="L173" s="12"/>
      <c r="M173" s="14"/>
      <c r="N173" s="14"/>
      <c r="O173" s="13" t="s">
        <v>1579</v>
      </c>
      <c r="P173"/>
      <c r="Q173" s="110" t="s">
        <v>2594</v>
      </c>
    </row>
    <row r="174" spans="1:17" hidden="1">
      <c r="A174" s="29">
        <f>IF(B174="","",SUBTOTAL(103,$B$9:B174))</f>
        <v>2</v>
      </c>
      <c r="B174" s="30" t="s">
        <v>2420</v>
      </c>
      <c r="C174" s="31" t="s">
        <v>34</v>
      </c>
      <c r="D174" s="31" t="s">
        <v>1502</v>
      </c>
      <c r="E174" s="30" t="s">
        <v>1597</v>
      </c>
      <c r="F174" s="30" t="s">
        <v>2366</v>
      </c>
      <c r="G174" s="71" t="s">
        <v>2362</v>
      </c>
      <c r="H174" s="63">
        <v>40</v>
      </c>
      <c r="I174" s="72" t="s">
        <v>2492</v>
      </c>
      <c r="J174" s="185"/>
      <c r="K174" s="35"/>
      <c r="L174" s="12"/>
      <c r="M174" s="14"/>
      <c r="N174" s="14"/>
      <c r="O174" s="13" t="s">
        <v>1579</v>
      </c>
      <c r="P174"/>
      <c r="Q174" s="110" t="s">
        <v>2594</v>
      </c>
    </row>
    <row r="175" spans="1:17" hidden="1">
      <c r="A175" s="29">
        <f>IF(B175="","",SUBTOTAL(103,$B$9:B175))</f>
        <v>2</v>
      </c>
      <c r="B175" s="30" t="s">
        <v>2420</v>
      </c>
      <c r="C175" s="31" t="s">
        <v>34</v>
      </c>
      <c r="D175" s="31" t="s">
        <v>1502</v>
      </c>
      <c r="E175" s="30" t="s">
        <v>1597</v>
      </c>
      <c r="F175" s="30" t="s">
        <v>2367</v>
      </c>
      <c r="G175" s="71" t="s">
        <v>2362</v>
      </c>
      <c r="H175" s="63">
        <v>28</v>
      </c>
      <c r="I175" s="72" t="s">
        <v>2492</v>
      </c>
      <c r="J175" s="185"/>
      <c r="K175" s="35"/>
      <c r="L175" s="12"/>
      <c r="M175" s="14"/>
      <c r="N175" s="14"/>
      <c r="O175" s="13" t="s">
        <v>1579</v>
      </c>
      <c r="P175"/>
      <c r="Q175" s="110" t="s">
        <v>2594</v>
      </c>
    </row>
    <row r="176" spans="1:17" hidden="1">
      <c r="A176" s="29">
        <f>IF(B176="","",SUBTOTAL(103,$B$9:B176))</f>
        <v>2</v>
      </c>
      <c r="B176" s="30" t="s">
        <v>2420</v>
      </c>
      <c r="C176" s="31" t="s">
        <v>34</v>
      </c>
      <c r="D176" s="31" t="s">
        <v>1502</v>
      </c>
      <c r="E176" s="30" t="s">
        <v>1597</v>
      </c>
      <c r="F176" s="30" t="s">
        <v>2368</v>
      </c>
      <c r="G176" s="71" t="s">
        <v>2362</v>
      </c>
      <c r="H176" s="63">
        <v>17</v>
      </c>
      <c r="I176" s="72" t="s">
        <v>2492</v>
      </c>
      <c r="J176" s="185"/>
      <c r="K176" s="35"/>
      <c r="L176" s="12"/>
      <c r="M176" s="14"/>
      <c r="N176" s="14"/>
      <c r="O176" s="13" t="s">
        <v>1579</v>
      </c>
      <c r="P176"/>
      <c r="Q176" s="110" t="s">
        <v>2594</v>
      </c>
    </row>
    <row r="177" spans="1:17" ht="40.5" hidden="1">
      <c r="A177" s="29">
        <f>IF(B177="","",SUBTOTAL(103,$B$9:B177))</f>
        <v>2</v>
      </c>
      <c r="B177" s="30" t="s">
        <v>2420</v>
      </c>
      <c r="C177" s="31" t="s">
        <v>2006</v>
      </c>
      <c r="D177" s="31" t="s">
        <v>1478</v>
      </c>
      <c r="E177" s="30" t="s">
        <v>1601</v>
      </c>
      <c r="F177" s="30" t="s">
        <v>1602</v>
      </c>
      <c r="G177" s="71" t="s">
        <v>2369</v>
      </c>
      <c r="H177" s="63">
        <v>9672</v>
      </c>
      <c r="I177" s="182" t="s">
        <v>2720</v>
      </c>
      <c r="J177" s="130"/>
      <c r="K177" s="35"/>
      <c r="L177" s="12"/>
      <c r="M177" s="14"/>
      <c r="N177" s="14"/>
      <c r="O177" s="13" t="s">
        <v>1579</v>
      </c>
      <c r="Q177" s="110" t="s">
        <v>2594</v>
      </c>
    </row>
    <row r="178" spans="1:17" ht="40.5" hidden="1">
      <c r="A178" s="29">
        <f>IF(B178="","",SUBTOTAL(103,$B$9:B178))</f>
        <v>2</v>
      </c>
      <c r="B178" s="30" t="s">
        <v>2420</v>
      </c>
      <c r="C178" s="31" t="s">
        <v>2370</v>
      </c>
      <c r="D178" s="31" t="s">
        <v>1478</v>
      </c>
      <c r="E178" s="30" t="s">
        <v>1601</v>
      </c>
      <c r="F178" s="30" t="s">
        <v>1602</v>
      </c>
      <c r="G178" s="71" t="s">
        <v>2371</v>
      </c>
      <c r="H178" s="63">
        <v>5734</v>
      </c>
      <c r="I178" s="182" t="s">
        <v>2721</v>
      </c>
      <c r="J178" s="130"/>
      <c r="K178" s="35"/>
      <c r="L178" s="12"/>
      <c r="M178" s="16"/>
      <c r="N178" s="16"/>
      <c r="O178" s="17" t="s">
        <v>1579</v>
      </c>
      <c r="Q178" s="110" t="s">
        <v>2594</v>
      </c>
    </row>
    <row r="179" spans="1:17" hidden="1">
      <c r="A179" s="29">
        <f>IF(B179="","",SUBTOTAL(103,$B$9:B179))</f>
        <v>2</v>
      </c>
      <c r="B179" s="30" t="s">
        <v>2420</v>
      </c>
      <c r="C179" s="31" t="s">
        <v>175</v>
      </c>
      <c r="D179" s="31" t="s">
        <v>1478</v>
      </c>
      <c r="E179" s="30" t="s">
        <v>1603</v>
      </c>
      <c r="F179" s="30" t="s">
        <v>1604</v>
      </c>
      <c r="G179" s="71" t="s">
        <v>2372</v>
      </c>
      <c r="H179" s="63">
        <v>1050</v>
      </c>
      <c r="I179" s="181" t="s">
        <v>2557</v>
      </c>
      <c r="J179" s="183"/>
      <c r="K179" s="35"/>
      <c r="L179" s="12"/>
      <c r="M179" s="14"/>
      <c r="N179" s="14"/>
      <c r="O179" s="13" t="s">
        <v>1579</v>
      </c>
      <c r="P179" s="1" t="s">
        <v>2597</v>
      </c>
      <c r="Q179" s="110" t="s">
        <v>2733</v>
      </c>
    </row>
    <row r="180" spans="1:17" hidden="1">
      <c r="A180" s="29">
        <f>IF(B180="","",SUBTOTAL(103,$B$9:B180))</f>
        <v>2</v>
      </c>
      <c r="B180" s="30" t="s">
        <v>2420</v>
      </c>
      <c r="C180" s="31" t="s">
        <v>30</v>
      </c>
      <c r="D180" s="31" t="s">
        <v>1478</v>
      </c>
      <c r="E180" s="30" t="s">
        <v>1605</v>
      </c>
      <c r="F180" s="30" t="s">
        <v>1606</v>
      </c>
      <c r="G180" s="71" t="s">
        <v>2373</v>
      </c>
      <c r="H180" s="63">
        <v>959</v>
      </c>
      <c r="I180" s="181" t="s">
        <v>2585</v>
      </c>
      <c r="J180" s="183"/>
      <c r="K180" s="35"/>
      <c r="L180" s="12"/>
      <c r="M180" s="14">
        <v>30</v>
      </c>
      <c r="N180" s="14">
        <v>37</v>
      </c>
      <c r="O180" s="13" t="s">
        <v>1579</v>
      </c>
      <c r="Q180" s="110" t="s">
        <v>2594</v>
      </c>
    </row>
    <row r="181" spans="1:17" hidden="1">
      <c r="A181" s="29">
        <f>IF(B181="","",SUBTOTAL(103,$B$9:B181))</f>
        <v>2</v>
      </c>
      <c r="B181" s="30" t="s">
        <v>2420</v>
      </c>
      <c r="C181" s="31" t="s">
        <v>33</v>
      </c>
      <c r="D181" s="31" t="s">
        <v>1478</v>
      </c>
      <c r="E181" s="30" t="s">
        <v>1605</v>
      </c>
      <c r="F181" s="30" t="s">
        <v>2374</v>
      </c>
      <c r="G181" s="71" t="s">
        <v>2373</v>
      </c>
      <c r="H181" s="63">
        <v>481</v>
      </c>
      <c r="I181" s="181" t="s">
        <v>2586</v>
      </c>
      <c r="J181" s="183"/>
      <c r="K181" s="35"/>
      <c r="L181" s="12"/>
      <c r="M181" s="14">
        <v>31</v>
      </c>
      <c r="N181" s="14">
        <v>36</v>
      </c>
      <c r="O181" s="13" t="s">
        <v>1579</v>
      </c>
      <c r="Q181" s="110" t="s">
        <v>2594</v>
      </c>
    </row>
    <row r="182" spans="1:17" hidden="1">
      <c r="A182" s="29">
        <f>IF(B182="","",SUBTOTAL(103,$B$9:B182))</f>
        <v>2</v>
      </c>
      <c r="B182" s="30" t="s">
        <v>2420</v>
      </c>
      <c r="C182" s="31" t="s">
        <v>2418</v>
      </c>
      <c r="D182" s="31" t="s">
        <v>1478</v>
      </c>
      <c r="E182" s="30" t="s">
        <v>1607</v>
      </c>
      <c r="F182" s="30" t="s">
        <v>1608</v>
      </c>
      <c r="G182" s="71" t="s">
        <v>2375</v>
      </c>
      <c r="H182" s="63">
        <v>30</v>
      </c>
      <c r="I182" s="181" t="s">
        <v>2559</v>
      </c>
      <c r="J182" s="183"/>
      <c r="K182" s="35"/>
      <c r="L182" s="12"/>
      <c r="M182" s="14"/>
      <c r="N182" s="14"/>
      <c r="O182" s="13" t="s">
        <v>1579</v>
      </c>
      <c r="Q182" s="110" t="s">
        <v>2594</v>
      </c>
    </row>
    <row r="183" spans="1:17" hidden="1">
      <c r="A183" s="29">
        <f>IF(B183="","",SUBTOTAL(103,$B$9:B183))</f>
        <v>2</v>
      </c>
      <c r="B183" s="30" t="s">
        <v>2420</v>
      </c>
      <c r="C183" s="70" t="s">
        <v>2370</v>
      </c>
      <c r="D183" s="31" t="s">
        <v>1478</v>
      </c>
      <c r="E183" s="30" t="s">
        <v>1607</v>
      </c>
      <c r="F183" s="30" t="s">
        <v>1608</v>
      </c>
      <c r="G183" s="71" t="s">
        <v>2375</v>
      </c>
      <c r="H183" s="63">
        <v>43</v>
      </c>
      <c r="I183" s="181" t="s">
        <v>2559</v>
      </c>
      <c r="J183" s="183"/>
      <c r="K183" s="35"/>
      <c r="L183" s="12"/>
      <c r="M183" s="14"/>
      <c r="N183" s="14"/>
      <c r="O183" s="13" t="s">
        <v>1579</v>
      </c>
      <c r="Q183" s="110" t="s">
        <v>2594</v>
      </c>
    </row>
    <row r="184" spans="1:17" hidden="1">
      <c r="A184" s="29">
        <f>IF(B184="","",SUBTOTAL(103,$B$9:B184))</f>
        <v>2</v>
      </c>
      <c r="B184" s="30" t="s">
        <v>2420</v>
      </c>
      <c r="C184" s="31" t="s">
        <v>151</v>
      </c>
      <c r="D184" s="31" t="s">
        <v>1478</v>
      </c>
      <c r="E184" s="30" t="s">
        <v>1607</v>
      </c>
      <c r="F184" s="30" t="s">
        <v>1608</v>
      </c>
      <c r="G184" s="71" t="s">
        <v>2375</v>
      </c>
      <c r="H184" s="63">
        <v>61</v>
      </c>
      <c r="I184" s="181" t="s">
        <v>2559</v>
      </c>
      <c r="J184" s="183"/>
      <c r="K184" s="35"/>
      <c r="L184" s="12"/>
      <c r="M184" s="14"/>
      <c r="N184" s="14"/>
      <c r="O184" s="13" t="s">
        <v>1579</v>
      </c>
      <c r="Q184" s="110" t="s">
        <v>2594</v>
      </c>
    </row>
    <row r="185" spans="1:17" hidden="1">
      <c r="A185" s="29">
        <f>IF(B185="","",SUBTOTAL(103,$B$9:B185))</f>
        <v>2</v>
      </c>
      <c r="B185" s="30" t="s">
        <v>2420</v>
      </c>
      <c r="C185" s="31" t="s">
        <v>173</v>
      </c>
      <c r="D185" s="31" t="s">
        <v>1478</v>
      </c>
      <c r="E185" s="30" t="s">
        <v>1609</v>
      </c>
      <c r="F185" s="30" t="s">
        <v>1610</v>
      </c>
      <c r="G185" s="71" t="s">
        <v>2376</v>
      </c>
      <c r="H185" s="63">
        <v>53</v>
      </c>
      <c r="I185" s="181" t="s">
        <v>2565</v>
      </c>
      <c r="J185" s="183"/>
      <c r="K185" s="35"/>
      <c r="L185" s="12"/>
      <c r="M185" s="14">
        <v>36</v>
      </c>
      <c r="N185" s="14">
        <v>38</v>
      </c>
      <c r="O185" s="13" t="s">
        <v>1579</v>
      </c>
      <c r="P185" s="1" t="s">
        <v>2597</v>
      </c>
      <c r="Q185" s="110" t="s">
        <v>2733</v>
      </c>
    </row>
    <row r="186" spans="1:17" hidden="1">
      <c r="A186" s="29">
        <f>IF(B186="","",SUBTOTAL(103,$B$9:B186))</f>
        <v>2</v>
      </c>
      <c r="B186" s="30" t="s">
        <v>2420</v>
      </c>
      <c r="C186" s="31" t="s">
        <v>173</v>
      </c>
      <c r="D186" s="31" t="s">
        <v>1478</v>
      </c>
      <c r="E186" s="30" t="s">
        <v>1609</v>
      </c>
      <c r="F186" s="30" t="s">
        <v>1611</v>
      </c>
      <c r="G186" s="71" t="s">
        <v>2376</v>
      </c>
      <c r="H186" s="63">
        <v>40</v>
      </c>
      <c r="I186" s="181" t="s">
        <v>2565</v>
      </c>
      <c r="J186" s="183"/>
      <c r="K186" s="35"/>
      <c r="L186" s="12"/>
      <c r="M186" s="14">
        <v>36</v>
      </c>
      <c r="N186" s="14">
        <v>38</v>
      </c>
      <c r="O186" s="13" t="s">
        <v>1579</v>
      </c>
      <c r="P186" s="1" t="s">
        <v>2597</v>
      </c>
      <c r="Q186" s="110" t="s">
        <v>2733</v>
      </c>
    </row>
    <row r="187" spans="1:17" hidden="1">
      <c r="A187" s="29">
        <f>IF(B187="","",SUBTOTAL(103,$B$9:B187))</f>
        <v>2</v>
      </c>
      <c r="B187" s="30" t="s">
        <v>2420</v>
      </c>
      <c r="C187" s="31" t="s">
        <v>173</v>
      </c>
      <c r="D187" s="31" t="s">
        <v>1478</v>
      </c>
      <c r="E187" s="30" t="s">
        <v>1609</v>
      </c>
      <c r="F187" s="30" t="s">
        <v>1612</v>
      </c>
      <c r="G187" s="71" t="s">
        <v>2376</v>
      </c>
      <c r="H187" s="63">
        <v>95</v>
      </c>
      <c r="I187" s="181" t="s">
        <v>2565</v>
      </c>
      <c r="J187" s="183"/>
      <c r="K187" s="35"/>
      <c r="L187" s="12"/>
      <c r="M187" s="14">
        <v>36</v>
      </c>
      <c r="N187" s="14">
        <v>38</v>
      </c>
      <c r="O187" s="13" t="s">
        <v>1579</v>
      </c>
      <c r="P187" s="1" t="s">
        <v>2597</v>
      </c>
      <c r="Q187" s="110" t="s">
        <v>2733</v>
      </c>
    </row>
    <row r="188" spans="1:17" hidden="1">
      <c r="A188" s="29">
        <f>IF(B188="","",SUBTOTAL(103,$B$9:B188))</f>
        <v>2</v>
      </c>
      <c r="B188" s="30" t="s">
        <v>2420</v>
      </c>
      <c r="C188" s="70" t="s">
        <v>173</v>
      </c>
      <c r="D188" s="31" t="s">
        <v>1478</v>
      </c>
      <c r="E188" s="30" t="s">
        <v>1609</v>
      </c>
      <c r="F188" s="30" t="s">
        <v>1613</v>
      </c>
      <c r="G188" s="71" t="s">
        <v>2376</v>
      </c>
      <c r="H188" s="63">
        <v>65</v>
      </c>
      <c r="I188" s="181" t="s">
        <v>2565</v>
      </c>
      <c r="J188" s="183"/>
      <c r="K188" s="35"/>
      <c r="L188" s="12"/>
      <c r="M188" s="14">
        <v>36</v>
      </c>
      <c r="N188" s="14">
        <v>38</v>
      </c>
      <c r="O188" s="13" t="s">
        <v>1579</v>
      </c>
      <c r="P188" s="1" t="s">
        <v>2597</v>
      </c>
      <c r="Q188" s="110" t="s">
        <v>2733</v>
      </c>
    </row>
    <row r="189" spans="1:17" hidden="1">
      <c r="A189" s="29">
        <f>IF(B189="","",SUBTOTAL(103,$B$9:B189))</f>
        <v>2</v>
      </c>
      <c r="B189" s="30" t="s">
        <v>2420</v>
      </c>
      <c r="C189" s="31" t="s">
        <v>152</v>
      </c>
      <c r="D189" s="31" t="s">
        <v>1478</v>
      </c>
      <c r="E189" s="30" t="s">
        <v>1609</v>
      </c>
      <c r="F189" s="30" t="s">
        <v>1614</v>
      </c>
      <c r="G189" s="71" t="s">
        <v>2376</v>
      </c>
      <c r="H189" s="63">
        <v>70</v>
      </c>
      <c r="I189" s="181" t="s">
        <v>2552</v>
      </c>
      <c r="J189" s="183"/>
      <c r="K189" s="35"/>
      <c r="L189" s="12"/>
      <c r="M189" s="14">
        <v>35</v>
      </c>
      <c r="N189" s="14">
        <v>35</v>
      </c>
      <c r="O189" s="13" t="s">
        <v>1579</v>
      </c>
      <c r="P189" s="1" t="s">
        <v>2597</v>
      </c>
      <c r="Q189" s="110" t="s">
        <v>2733</v>
      </c>
    </row>
    <row r="190" spans="1:17" hidden="1">
      <c r="A190" s="29">
        <f>IF(B190="","",SUBTOTAL(103,$B$9:B190))</f>
        <v>2</v>
      </c>
      <c r="B190" s="30" t="s">
        <v>2420</v>
      </c>
      <c r="C190" s="31" t="s">
        <v>152</v>
      </c>
      <c r="D190" s="31" t="s">
        <v>1478</v>
      </c>
      <c r="E190" s="30" t="s">
        <v>1609</v>
      </c>
      <c r="F190" s="30" t="s">
        <v>1615</v>
      </c>
      <c r="G190" s="71" t="s">
        <v>2376</v>
      </c>
      <c r="H190" s="63">
        <v>90</v>
      </c>
      <c r="I190" s="181" t="s">
        <v>2560</v>
      </c>
      <c r="J190" s="183"/>
      <c r="K190" s="35"/>
      <c r="L190" s="12"/>
      <c r="M190" s="14">
        <v>34</v>
      </c>
      <c r="N190" s="14">
        <v>37</v>
      </c>
      <c r="O190" s="13" t="s">
        <v>1579</v>
      </c>
      <c r="P190" s="1" t="s">
        <v>2597</v>
      </c>
      <c r="Q190" s="110" t="s">
        <v>2733</v>
      </c>
    </row>
    <row r="191" spans="1:17" hidden="1">
      <c r="A191" s="29">
        <f>IF(B191="","",SUBTOTAL(103,$B$9:B191))</f>
        <v>2</v>
      </c>
      <c r="B191" s="30" t="s">
        <v>2420</v>
      </c>
      <c r="C191" s="31" t="s">
        <v>152</v>
      </c>
      <c r="D191" s="31" t="s">
        <v>1478</v>
      </c>
      <c r="E191" s="30" t="s">
        <v>1609</v>
      </c>
      <c r="F191" s="30" t="s">
        <v>1616</v>
      </c>
      <c r="G191" s="71" t="s">
        <v>2376</v>
      </c>
      <c r="H191" s="63">
        <v>40</v>
      </c>
      <c r="I191" s="181" t="s">
        <v>2576</v>
      </c>
      <c r="J191" s="183"/>
      <c r="K191" s="35"/>
      <c r="L191" s="12"/>
      <c r="M191" s="14">
        <v>35</v>
      </c>
      <c r="N191" s="14">
        <v>38</v>
      </c>
      <c r="O191" s="13" t="s">
        <v>1579</v>
      </c>
      <c r="P191" s="1" t="s">
        <v>2597</v>
      </c>
      <c r="Q191" s="110" t="s">
        <v>2733</v>
      </c>
    </row>
    <row r="192" spans="1:17" hidden="1">
      <c r="A192" s="29">
        <f>IF(B192="","",SUBTOTAL(103,$B$9:B192))</f>
        <v>2</v>
      </c>
      <c r="B192" s="30" t="s">
        <v>2420</v>
      </c>
      <c r="C192" s="31" t="s">
        <v>152</v>
      </c>
      <c r="D192" s="31" t="s">
        <v>1478</v>
      </c>
      <c r="E192" s="30" t="s">
        <v>1609</v>
      </c>
      <c r="F192" s="30" t="s">
        <v>1617</v>
      </c>
      <c r="G192" s="71" t="s">
        <v>2376</v>
      </c>
      <c r="H192" s="63">
        <v>40</v>
      </c>
      <c r="I192" s="181" t="s">
        <v>2576</v>
      </c>
      <c r="J192" s="183"/>
      <c r="K192" s="35"/>
      <c r="L192" s="12"/>
      <c r="M192" s="14">
        <v>35</v>
      </c>
      <c r="N192" s="14">
        <v>35</v>
      </c>
      <c r="O192" s="13" t="s">
        <v>1579</v>
      </c>
      <c r="P192" s="1" t="s">
        <v>2597</v>
      </c>
      <c r="Q192" s="110" t="s">
        <v>2733</v>
      </c>
    </row>
    <row r="193" spans="1:17" hidden="1">
      <c r="A193" s="29">
        <f>IF(B193="","",SUBTOTAL(103,$B$9:B193))</f>
        <v>2</v>
      </c>
      <c r="B193" s="30" t="s">
        <v>2420</v>
      </c>
      <c r="C193" s="31" t="s">
        <v>152</v>
      </c>
      <c r="D193" s="31" t="s">
        <v>1478</v>
      </c>
      <c r="E193" s="30" t="s">
        <v>1609</v>
      </c>
      <c r="F193" s="30" t="s">
        <v>1618</v>
      </c>
      <c r="G193" s="71" t="s">
        <v>2376</v>
      </c>
      <c r="H193" s="63">
        <v>40</v>
      </c>
      <c r="I193" s="181" t="s">
        <v>2560</v>
      </c>
      <c r="J193" s="183"/>
      <c r="K193" s="35"/>
      <c r="L193" s="12"/>
      <c r="M193" s="14">
        <v>34</v>
      </c>
      <c r="N193" s="14">
        <v>37</v>
      </c>
      <c r="O193" s="13" t="s">
        <v>1579</v>
      </c>
      <c r="P193" s="1" t="s">
        <v>2597</v>
      </c>
      <c r="Q193" s="110" t="s">
        <v>2733</v>
      </c>
    </row>
    <row r="194" spans="1:17" hidden="1">
      <c r="A194" s="29">
        <f>IF(B194="","",SUBTOTAL(103,$B$9:B194))</f>
        <v>2</v>
      </c>
      <c r="B194" s="30" t="s">
        <v>2420</v>
      </c>
      <c r="C194" s="31" t="s">
        <v>152</v>
      </c>
      <c r="D194" s="31" t="s">
        <v>1478</v>
      </c>
      <c r="E194" s="30" t="s">
        <v>1609</v>
      </c>
      <c r="F194" s="30" t="s">
        <v>1619</v>
      </c>
      <c r="G194" s="71" t="s">
        <v>2376</v>
      </c>
      <c r="H194" s="63">
        <v>40</v>
      </c>
      <c r="I194" s="181" t="s">
        <v>2576</v>
      </c>
      <c r="J194" s="183"/>
      <c r="K194" s="35"/>
      <c r="L194" s="12"/>
      <c r="M194" s="14">
        <v>35</v>
      </c>
      <c r="N194" s="14">
        <v>38</v>
      </c>
      <c r="O194" s="13" t="s">
        <v>1579</v>
      </c>
      <c r="P194" s="1" t="s">
        <v>2597</v>
      </c>
      <c r="Q194" s="110" t="s">
        <v>2733</v>
      </c>
    </row>
    <row r="195" spans="1:17" hidden="1">
      <c r="A195" s="29">
        <f>IF(B195="","",SUBTOTAL(103,$B$9:B195))</f>
        <v>2</v>
      </c>
      <c r="B195" s="30" t="s">
        <v>2420</v>
      </c>
      <c r="C195" s="31" t="s">
        <v>28</v>
      </c>
      <c r="D195" s="31" t="s">
        <v>1478</v>
      </c>
      <c r="E195" s="30" t="s">
        <v>1609</v>
      </c>
      <c r="F195" s="30" t="s">
        <v>2377</v>
      </c>
      <c r="G195" s="71" t="s">
        <v>2376</v>
      </c>
      <c r="H195" s="63">
        <v>173</v>
      </c>
      <c r="I195" s="181" t="s">
        <v>2480</v>
      </c>
      <c r="J195" s="183"/>
      <c r="K195" s="35"/>
      <c r="L195" s="12"/>
      <c r="M195" s="14">
        <v>32</v>
      </c>
      <c r="N195" s="14">
        <v>36</v>
      </c>
      <c r="O195" s="13" t="s">
        <v>1579</v>
      </c>
      <c r="P195" s="1" t="s">
        <v>2597</v>
      </c>
      <c r="Q195" s="110" t="s">
        <v>2733</v>
      </c>
    </row>
    <row r="196" spans="1:17" hidden="1">
      <c r="A196" s="29">
        <f>IF(B196="","",SUBTOTAL(103,$B$9:B196))</f>
        <v>2</v>
      </c>
      <c r="B196" s="30" t="s">
        <v>2420</v>
      </c>
      <c r="C196" s="31" t="s">
        <v>28</v>
      </c>
      <c r="D196" s="31" t="s">
        <v>1478</v>
      </c>
      <c r="E196" s="30" t="s">
        <v>1609</v>
      </c>
      <c r="F196" s="30" t="s">
        <v>2378</v>
      </c>
      <c r="G196" s="71" t="s">
        <v>2376</v>
      </c>
      <c r="H196" s="63">
        <v>40</v>
      </c>
      <c r="I196" s="181" t="s">
        <v>2587</v>
      </c>
      <c r="J196" s="183"/>
      <c r="K196" s="35"/>
      <c r="L196" s="12"/>
      <c r="M196" s="14">
        <v>32</v>
      </c>
      <c r="N196" s="14">
        <v>36</v>
      </c>
      <c r="O196" s="13" t="s">
        <v>1579</v>
      </c>
      <c r="P196" s="1" t="s">
        <v>2597</v>
      </c>
      <c r="Q196" s="110" t="s">
        <v>2733</v>
      </c>
    </row>
    <row r="197" spans="1:17" hidden="1">
      <c r="A197" s="29">
        <f>IF(B197="","",SUBTOTAL(103,$B$9:B197))</f>
        <v>2</v>
      </c>
      <c r="B197" s="30" t="s">
        <v>2420</v>
      </c>
      <c r="C197" s="31" t="s">
        <v>29</v>
      </c>
      <c r="D197" s="31" t="s">
        <v>1478</v>
      </c>
      <c r="E197" s="30" t="s">
        <v>1609</v>
      </c>
      <c r="F197" s="30" t="s">
        <v>1620</v>
      </c>
      <c r="G197" s="71" t="s">
        <v>2376</v>
      </c>
      <c r="H197" s="63">
        <v>150</v>
      </c>
      <c r="I197" s="181" t="s">
        <v>2552</v>
      </c>
      <c r="J197" s="183"/>
      <c r="K197" s="35"/>
      <c r="L197" s="12"/>
      <c r="M197" s="14">
        <v>35</v>
      </c>
      <c r="N197" s="14">
        <v>36</v>
      </c>
      <c r="O197" s="13" t="s">
        <v>1579</v>
      </c>
      <c r="P197" s="1" t="s">
        <v>2597</v>
      </c>
      <c r="Q197" s="110" t="s">
        <v>2733</v>
      </c>
    </row>
    <row r="198" spans="1:17" hidden="1">
      <c r="A198" s="29">
        <f>IF(B198="","",SUBTOTAL(103,$B$9:B198))</f>
        <v>2</v>
      </c>
      <c r="B198" s="30" t="s">
        <v>2420</v>
      </c>
      <c r="C198" s="31" t="s">
        <v>745</v>
      </c>
      <c r="D198" s="31" t="s">
        <v>1478</v>
      </c>
      <c r="E198" s="30" t="s">
        <v>1609</v>
      </c>
      <c r="F198" s="30" t="s">
        <v>1621</v>
      </c>
      <c r="G198" s="71" t="s">
        <v>2376</v>
      </c>
      <c r="H198" s="63">
        <v>200</v>
      </c>
      <c r="I198" s="182" t="s">
        <v>2722</v>
      </c>
      <c r="J198" s="183"/>
      <c r="K198" s="35"/>
      <c r="L198" s="12"/>
      <c r="M198" s="14">
        <v>34</v>
      </c>
      <c r="N198" s="14">
        <v>43</v>
      </c>
      <c r="O198" s="13" t="s">
        <v>1579</v>
      </c>
      <c r="P198" s="1" t="s">
        <v>2597</v>
      </c>
      <c r="Q198" s="110" t="s">
        <v>2733</v>
      </c>
    </row>
    <row r="199" spans="1:17" hidden="1">
      <c r="A199" s="29">
        <f>IF(B199="","",SUBTOTAL(103,$B$9:B199))</f>
        <v>2</v>
      </c>
      <c r="B199" s="30" t="s">
        <v>2420</v>
      </c>
      <c r="C199" s="31" t="s">
        <v>174</v>
      </c>
      <c r="D199" s="31" t="s">
        <v>1478</v>
      </c>
      <c r="E199" s="30" t="s">
        <v>1609</v>
      </c>
      <c r="F199" s="30" t="s">
        <v>1622</v>
      </c>
      <c r="G199" s="71" t="s">
        <v>2376</v>
      </c>
      <c r="H199" s="63">
        <v>212</v>
      </c>
      <c r="I199" s="181" t="s">
        <v>2570</v>
      </c>
      <c r="J199" s="183"/>
      <c r="K199" s="35"/>
      <c r="L199" s="12"/>
      <c r="M199" s="14">
        <v>30</v>
      </c>
      <c r="N199" s="14">
        <v>34</v>
      </c>
      <c r="O199" s="13" t="s">
        <v>1579</v>
      </c>
      <c r="Q199" s="110" t="s">
        <v>2594</v>
      </c>
    </row>
    <row r="200" spans="1:17" hidden="1">
      <c r="A200" s="29">
        <f>IF(B200="","",SUBTOTAL(103,$B$9:B200))</f>
        <v>2</v>
      </c>
      <c r="B200" s="30" t="s">
        <v>2420</v>
      </c>
      <c r="C200" s="31" t="s">
        <v>174</v>
      </c>
      <c r="D200" s="31" t="s">
        <v>1478</v>
      </c>
      <c r="E200" s="30" t="s">
        <v>1609</v>
      </c>
      <c r="F200" s="30" t="s">
        <v>1623</v>
      </c>
      <c r="G200" s="71" t="s">
        <v>2376</v>
      </c>
      <c r="H200" s="63">
        <v>100</v>
      </c>
      <c r="I200" s="181" t="s">
        <v>2571</v>
      </c>
      <c r="J200" s="183"/>
      <c r="K200" s="35"/>
      <c r="L200" s="12"/>
      <c r="M200" s="14">
        <v>35</v>
      </c>
      <c r="N200" s="14">
        <v>37</v>
      </c>
      <c r="O200" s="13" t="s">
        <v>1579</v>
      </c>
      <c r="P200" s="1" t="s">
        <v>2597</v>
      </c>
      <c r="Q200" s="110" t="s">
        <v>2733</v>
      </c>
    </row>
    <row r="201" spans="1:17" hidden="1">
      <c r="A201" s="29">
        <f>IF(B201="","",SUBTOTAL(103,$B$9:B201))</f>
        <v>2</v>
      </c>
      <c r="B201" s="30" t="s">
        <v>2420</v>
      </c>
      <c r="C201" s="31" t="s">
        <v>153</v>
      </c>
      <c r="D201" s="31" t="s">
        <v>1478</v>
      </c>
      <c r="E201" s="30" t="s">
        <v>1609</v>
      </c>
      <c r="F201" s="30" t="s">
        <v>1624</v>
      </c>
      <c r="G201" s="71" t="s">
        <v>2376</v>
      </c>
      <c r="H201" s="63">
        <v>34</v>
      </c>
      <c r="I201" s="181" t="s">
        <v>2552</v>
      </c>
      <c r="J201" s="183"/>
      <c r="K201" s="35"/>
      <c r="L201" s="12"/>
      <c r="M201" s="16">
        <v>35</v>
      </c>
      <c r="N201" s="16">
        <v>36</v>
      </c>
      <c r="O201" s="17" t="s">
        <v>1579</v>
      </c>
      <c r="P201" s="1" t="s">
        <v>2597</v>
      </c>
      <c r="Q201" s="110" t="s">
        <v>2733</v>
      </c>
    </row>
    <row r="202" spans="1:17" hidden="1">
      <c r="A202" s="29">
        <f>IF(B202="","",SUBTOTAL(103,$B$9:B202))</f>
        <v>2</v>
      </c>
      <c r="B202" s="30" t="s">
        <v>2420</v>
      </c>
      <c r="C202" s="31" t="s">
        <v>153</v>
      </c>
      <c r="D202" s="31" t="s">
        <v>1478</v>
      </c>
      <c r="E202" s="30" t="s">
        <v>1609</v>
      </c>
      <c r="F202" s="30" t="s">
        <v>1625</v>
      </c>
      <c r="G202" s="71" t="s">
        <v>2376</v>
      </c>
      <c r="H202" s="63">
        <v>70</v>
      </c>
      <c r="I202" s="181" t="s">
        <v>2552</v>
      </c>
      <c r="J202" s="183"/>
      <c r="K202" s="35"/>
      <c r="L202" s="12"/>
      <c r="M202" s="14">
        <v>35</v>
      </c>
      <c r="N202" s="14">
        <v>36</v>
      </c>
      <c r="O202" s="13" t="s">
        <v>1579</v>
      </c>
      <c r="P202" s="1" t="s">
        <v>2597</v>
      </c>
      <c r="Q202" s="110" t="s">
        <v>2733</v>
      </c>
    </row>
    <row r="203" spans="1:17" hidden="1">
      <c r="A203" s="29">
        <f>IF(B203="","",SUBTOTAL(103,$B$9:B203))</f>
        <v>2</v>
      </c>
      <c r="B203" s="30" t="s">
        <v>2420</v>
      </c>
      <c r="C203" s="31" t="s">
        <v>30</v>
      </c>
      <c r="D203" s="31" t="s">
        <v>1478</v>
      </c>
      <c r="E203" s="30" t="s">
        <v>1609</v>
      </c>
      <c r="F203" s="30" t="s">
        <v>1626</v>
      </c>
      <c r="G203" s="71" t="s">
        <v>2376</v>
      </c>
      <c r="H203" s="63">
        <v>99</v>
      </c>
      <c r="I203" s="181" t="s">
        <v>2562</v>
      </c>
      <c r="J203" s="183"/>
      <c r="K203" s="35"/>
      <c r="L203" s="12"/>
      <c r="M203" s="14">
        <v>30</v>
      </c>
      <c r="N203" s="14">
        <v>33</v>
      </c>
      <c r="O203" s="13" t="s">
        <v>1579</v>
      </c>
      <c r="Q203" s="110" t="s">
        <v>2594</v>
      </c>
    </row>
    <row r="204" spans="1:17" hidden="1">
      <c r="A204" s="29">
        <f>IF(B204="","",SUBTOTAL(103,$B$9:B204))</f>
        <v>2</v>
      </c>
      <c r="B204" s="30" t="s">
        <v>2420</v>
      </c>
      <c r="C204" s="31" t="s">
        <v>30</v>
      </c>
      <c r="D204" s="31" t="s">
        <v>1478</v>
      </c>
      <c r="E204" s="30" t="s">
        <v>1609</v>
      </c>
      <c r="F204" s="30" t="s">
        <v>1627</v>
      </c>
      <c r="G204" s="71" t="s">
        <v>2376</v>
      </c>
      <c r="H204" s="63">
        <v>45</v>
      </c>
      <c r="I204" s="181" t="s">
        <v>2555</v>
      </c>
      <c r="J204" s="183"/>
      <c r="K204" s="35"/>
      <c r="L204" s="12"/>
      <c r="M204" s="14">
        <v>33</v>
      </c>
      <c r="N204" s="14">
        <v>36</v>
      </c>
      <c r="O204" s="13" t="s">
        <v>1579</v>
      </c>
      <c r="P204" s="1" t="s">
        <v>2597</v>
      </c>
      <c r="Q204" s="110" t="s">
        <v>2733</v>
      </c>
    </row>
    <row r="205" spans="1:17" hidden="1">
      <c r="A205" s="29">
        <f>IF(B205="","",SUBTOTAL(103,$B$9:B205))</f>
        <v>2</v>
      </c>
      <c r="B205" s="30" t="s">
        <v>2420</v>
      </c>
      <c r="C205" s="31" t="s">
        <v>30</v>
      </c>
      <c r="D205" s="31" t="s">
        <v>1478</v>
      </c>
      <c r="E205" s="30" t="s">
        <v>1609</v>
      </c>
      <c r="F205" s="30" t="s">
        <v>1628</v>
      </c>
      <c r="G205" s="71" t="s">
        <v>2376</v>
      </c>
      <c r="H205" s="63">
        <v>63</v>
      </c>
      <c r="I205" s="181" t="s">
        <v>2555</v>
      </c>
      <c r="J205" s="183"/>
      <c r="K205" s="35"/>
      <c r="L205" s="12"/>
      <c r="M205" s="14">
        <v>33</v>
      </c>
      <c r="N205" s="14">
        <v>36</v>
      </c>
      <c r="O205" s="13" t="s">
        <v>1579</v>
      </c>
      <c r="P205" s="1" t="s">
        <v>2597</v>
      </c>
      <c r="Q205" s="110" t="s">
        <v>2733</v>
      </c>
    </row>
    <row r="206" spans="1:17" hidden="1">
      <c r="A206" s="29">
        <f>IF(B206="","",SUBTOTAL(103,$B$9:B206))</f>
        <v>2</v>
      </c>
      <c r="B206" s="30" t="s">
        <v>2420</v>
      </c>
      <c r="C206" s="31" t="s">
        <v>30</v>
      </c>
      <c r="D206" s="31" t="s">
        <v>1478</v>
      </c>
      <c r="E206" s="30" t="s">
        <v>1609</v>
      </c>
      <c r="F206" s="30" t="s">
        <v>1629</v>
      </c>
      <c r="G206" s="71" t="s">
        <v>2376</v>
      </c>
      <c r="H206" s="63">
        <v>50</v>
      </c>
      <c r="I206" s="181" t="s">
        <v>2549</v>
      </c>
      <c r="J206" s="183"/>
      <c r="K206" s="35"/>
      <c r="L206" s="12"/>
      <c r="M206" s="14">
        <v>33</v>
      </c>
      <c r="N206" s="14">
        <v>35</v>
      </c>
      <c r="O206" s="13" t="s">
        <v>1579</v>
      </c>
      <c r="P206" s="1" t="s">
        <v>2597</v>
      </c>
      <c r="Q206" s="110" t="s">
        <v>2733</v>
      </c>
    </row>
    <row r="207" spans="1:17" hidden="1">
      <c r="A207" s="29">
        <f>IF(B207="","",SUBTOTAL(103,$B$9:B207))</f>
        <v>2</v>
      </c>
      <c r="B207" s="30" t="s">
        <v>2420</v>
      </c>
      <c r="C207" s="31" t="s">
        <v>30</v>
      </c>
      <c r="D207" s="31" t="s">
        <v>1478</v>
      </c>
      <c r="E207" s="30" t="s">
        <v>1609</v>
      </c>
      <c r="F207" s="30" t="s">
        <v>1630</v>
      </c>
      <c r="G207" s="71" t="s">
        <v>2376</v>
      </c>
      <c r="H207" s="63">
        <v>199</v>
      </c>
      <c r="I207" s="181" t="s">
        <v>2567</v>
      </c>
      <c r="J207" s="183"/>
      <c r="K207" s="35"/>
      <c r="L207" s="12"/>
      <c r="M207" s="14">
        <v>31</v>
      </c>
      <c r="N207" s="14">
        <v>35</v>
      </c>
      <c r="O207" s="13" t="s">
        <v>1579</v>
      </c>
      <c r="Q207" s="110" t="s">
        <v>2594</v>
      </c>
    </row>
    <row r="208" spans="1:17" hidden="1">
      <c r="A208" s="29">
        <f>IF(B208="","",SUBTOTAL(103,$B$9:B208))</f>
        <v>2</v>
      </c>
      <c r="B208" s="30" t="s">
        <v>2420</v>
      </c>
      <c r="C208" s="31" t="s">
        <v>31</v>
      </c>
      <c r="D208" s="31" t="s">
        <v>1478</v>
      </c>
      <c r="E208" s="30" t="s">
        <v>1609</v>
      </c>
      <c r="F208" s="30" t="s">
        <v>1631</v>
      </c>
      <c r="G208" s="71" t="s">
        <v>2376</v>
      </c>
      <c r="H208" s="63">
        <v>72</v>
      </c>
      <c r="I208" s="181" t="s">
        <v>2555</v>
      </c>
      <c r="J208" s="183"/>
      <c r="K208" s="35"/>
      <c r="L208" s="12"/>
      <c r="M208" s="14">
        <v>33</v>
      </c>
      <c r="N208" s="14">
        <v>36</v>
      </c>
      <c r="O208" s="13" t="s">
        <v>1579</v>
      </c>
      <c r="P208" s="1" t="s">
        <v>2597</v>
      </c>
      <c r="Q208" s="110" t="s">
        <v>2733</v>
      </c>
    </row>
    <row r="209" spans="1:17" hidden="1">
      <c r="A209" s="29">
        <f>IF(B209="","",SUBTOTAL(103,$B$9:B209))</f>
        <v>2</v>
      </c>
      <c r="B209" s="30" t="s">
        <v>2420</v>
      </c>
      <c r="C209" s="31" t="s">
        <v>31</v>
      </c>
      <c r="D209" s="31" t="s">
        <v>1478</v>
      </c>
      <c r="E209" s="30" t="s">
        <v>1609</v>
      </c>
      <c r="F209" s="30" t="s">
        <v>1632</v>
      </c>
      <c r="G209" s="71" t="s">
        <v>2376</v>
      </c>
      <c r="H209" s="63">
        <v>134</v>
      </c>
      <c r="I209" s="181" t="s">
        <v>2588</v>
      </c>
      <c r="J209" s="183"/>
      <c r="K209" s="35"/>
      <c r="L209" s="12"/>
      <c r="M209" s="14">
        <v>29</v>
      </c>
      <c r="N209" s="14">
        <v>32</v>
      </c>
      <c r="O209" s="13" t="s">
        <v>1579</v>
      </c>
      <c r="Q209" s="110" t="s">
        <v>2594</v>
      </c>
    </row>
    <row r="210" spans="1:17" hidden="1">
      <c r="A210" s="29">
        <f>IF(B210="","",SUBTOTAL(103,$B$9:B210))</f>
        <v>2</v>
      </c>
      <c r="B210" s="30" t="s">
        <v>2420</v>
      </c>
      <c r="C210" s="31" t="s">
        <v>31</v>
      </c>
      <c r="D210" s="31" t="s">
        <v>1478</v>
      </c>
      <c r="E210" s="30" t="s">
        <v>1609</v>
      </c>
      <c r="F210" s="30" t="s">
        <v>1633</v>
      </c>
      <c r="G210" s="71" t="s">
        <v>2376</v>
      </c>
      <c r="H210" s="63">
        <v>101</v>
      </c>
      <c r="I210" s="181" t="s">
        <v>2588</v>
      </c>
      <c r="J210" s="183"/>
      <c r="K210" s="35"/>
      <c r="L210" s="12"/>
      <c r="M210" s="14">
        <v>29</v>
      </c>
      <c r="N210" s="14">
        <v>33</v>
      </c>
      <c r="O210" s="13" t="s">
        <v>1579</v>
      </c>
      <c r="Q210" s="110" t="s">
        <v>2594</v>
      </c>
    </row>
    <row r="211" spans="1:17" hidden="1">
      <c r="A211" s="29">
        <f>IF(B211="","",SUBTOTAL(103,$B$9:B211))</f>
        <v>2</v>
      </c>
      <c r="B211" s="30" t="s">
        <v>2420</v>
      </c>
      <c r="C211" s="31" t="s">
        <v>31</v>
      </c>
      <c r="D211" s="31" t="s">
        <v>1478</v>
      </c>
      <c r="E211" s="30" t="s">
        <v>1609</v>
      </c>
      <c r="F211" s="30" t="s">
        <v>1634</v>
      </c>
      <c r="G211" s="71" t="s">
        <v>2376</v>
      </c>
      <c r="H211" s="63">
        <v>73</v>
      </c>
      <c r="I211" s="181" t="s">
        <v>2562</v>
      </c>
      <c r="J211" s="183"/>
      <c r="K211" s="35"/>
      <c r="L211" s="12"/>
      <c r="M211" s="14">
        <v>30</v>
      </c>
      <c r="N211" s="14">
        <v>33</v>
      </c>
      <c r="O211" s="13" t="s">
        <v>1579</v>
      </c>
      <c r="Q211" s="110" t="s">
        <v>2594</v>
      </c>
    </row>
    <row r="212" spans="1:17" hidden="1">
      <c r="A212" s="29">
        <f>IF(B212="","",SUBTOTAL(103,$B$9:B212))</f>
        <v>2</v>
      </c>
      <c r="B212" s="30" t="s">
        <v>2420</v>
      </c>
      <c r="C212" s="31" t="s">
        <v>31</v>
      </c>
      <c r="D212" s="31" t="s">
        <v>1478</v>
      </c>
      <c r="E212" s="30" t="s">
        <v>1609</v>
      </c>
      <c r="F212" s="30" t="s">
        <v>1635</v>
      </c>
      <c r="G212" s="71" t="s">
        <v>2376</v>
      </c>
      <c r="H212" s="63">
        <v>200</v>
      </c>
      <c r="I212" s="181" t="s">
        <v>2554</v>
      </c>
      <c r="J212" s="183"/>
      <c r="K212" s="35"/>
      <c r="L212" s="12"/>
      <c r="M212" s="14">
        <v>32</v>
      </c>
      <c r="N212" s="14">
        <v>35</v>
      </c>
      <c r="O212" s="13" t="s">
        <v>1579</v>
      </c>
      <c r="Q212" s="110" t="s">
        <v>2594</v>
      </c>
    </row>
    <row r="213" spans="1:17" hidden="1">
      <c r="A213" s="29">
        <f>IF(B213="","",SUBTOTAL(103,$B$9:B213))</f>
        <v>2</v>
      </c>
      <c r="B213" s="30" t="s">
        <v>2420</v>
      </c>
      <c r="C213" s="31" t="s">
        <v>32</v>
      </c>
      <c r="D213" s="31" t="s">
        <v>1478</v>
      </c>
      <c r="E213" s="30" t="s">
        <v>1609</v>
      </c>
      <c r="F213" s="30" t="s">
        <v>1636</v>
      </c>
      <c r="G213" s="71" t="s">
        <v>2376</v>
      </c>
      <c r="H213" s="63">
        <v>288</v>
      </c>
      <c r="I213" s="181" t="s">
        <v>2567</v>
      </c>
      <c r="J213" s="183"/>
      <c r="K213" s="35"/>
      <c r="L213" s="12"/>
      <c r="M213" s="14">
        <v>31</v>
      </c>
      <c r="N213" s="14">
        <v>35</v>
      </c>
      <c r="O213" s="13" t="s">
        <v>1579</v>
      </c>
      <c r="Q213" s="110" t="s">
        <v>2594</v>
      </c>
    </row>
    <row r="214" spans="1:17" hidden="1">
      <c r="A214" s="29">
        <f>IF(B214="","",SUBTOTAL(103,$B$9:B214))</f>
        <v>2</v>
      </c>
      <c r="B214" s="30" t="s">
        <v>2420</v>
      </c>
      <c r="C214" s="31" t="s">
        <v>32</v>
      </c>
      <c r="D214" s="31" t="s">
        <v>1478</v>
      </c>
      <c r="E214" s="30" t="s">
        <v>1609</v>
      </c>
      <c r="F214" s="30" t="s">
        <v>1637</v>
      </c>
      <c r="G214" s="71" t="s">
        <v>2376</v>
      </c>
      <c r="H214" s="63">
        <v>65</v>
      </c>
      <c r="I214" s="182" t="s">
        <v>2589</v>
      </c>
      <c r="J214" s="183"/>
      <c r="K214" s="35"/>
      <c r="L214" s="12"/>
      <c r="M214" s="14">
        <v>31</v>
      </c>
      <c r="N214" s="14">
        <v>35</v>
      </c>
      <c r="O214" s="13" t="s">
        <v>1579</v>
      </c>
      <c r="Q214" s="110" t="s">
        <v>2594</v>
      </c>
    </row>
    <row r="215" spans="1:17" hidden="1">
      <c r="A215" s="29">
        <f>IF(B215="","",SUBTOTAL(103,$B$9:B215))</f>
        <v>2</v>
      </c>
      <c r="B215" s="30" t="s">
        <v>2420</v>
      </c>
      <c r="C215" s="31" t="s">
        <v>33</v>
      </c>
      <c r="D215" s="31" t="s">
        <v>1478</v>
      </c>
      <c r="E215" s="30" t="s">
        <v>1609</v>
      </c>
      <c r="F215" s="30" t="s">
        <v>1638</v>
      </c>
      <c r="G215" s="71" t="s">
        <v>2376</v>
      </c>
      <c r="H215" s="63">
        <v>142</v>
      </c>
      <c r="I215" s="182" t="s">
        <v>2567</v>
      </c>
      <c r="J215" s="183"/>
      <c r="K215" s="35"/>
      <c r="L215" s="12"/>
      <c r="M215" s="14">
        <v>31</v>
      </c>
      <c r="N215" s="14">
        <v>34</v>
      </c>
      <c r="O215" s="13" t="s">
        <v>1579</v>
      </c>
      <c r="Q215" s="110" t="s">
        <v>2594</v>
      </c>
    </row>
    <row r="216" spans="1:17" hidden="1">
      <c r="A216" s="29">
        <f>IF(B216="","",SUBTOTAL(103,$B$9:B216))</f>
        <v>2</v>
      </c>
      <c r="B216" s="30" t="s">
        <v>2420</v>
      </c>
      <c r="C216" s="31" t="s">
        <v>33</v>
      </c>
      <c r="D216" s="31" t="s">
        <v>1478</v>
      </c>
      <c r="E216" s="30" t="s">
        <v>1609</v>
      </c>
      <c r="F216" s="30" t="s">
        <v>1639</v>
      </c>
      <c r="G216" s="71" t="s">
        <v>2376</v>
      </c>
      <c r="H216" s="63">
        <v>150</v>
      </c>
      <c r="I216" s="181" t="s">
        <v>2480</v>
      </c>
      <c r="J216" s="183"/>
      <c r="K216" s="35"/>
      <c r="L216" s="12"/>
      <c r="M216" s="14">
        <v>33</v>
      </c>
      <c r="N216" s="14">
        <v>37</v>
      </c>
      <c r="O216" s="13" t="s">
        <v>1579</v>
      </c>
      <c r="P216" s="1" t="s">
        <v>2597</v>
      </c>
      <c r="Q216" s="110" t="s">
        <v>2733</v>
      </c>
    </row>
    <row r="217" spans="1:17" hidden="1">
      <c r="A217" s="29">
        <f>IF(B217="","",SUBTOTAL(103,$B$9:B217))</f>
        <v>2</v>
      </c>
      <c r="B217" s="30" t="s">
        <v>2420</v>
      </c>
      <c r="C217" s="31" t="s">
        <v>33</v>
      </c>
      <c r="D217" s="31" t="s">
        <v>1478</v>
      </c>
      <c r="E217" s="30" t="s">
        <v>1609</v>
      </c>
      <c r="F217" s="30" t="s">
        <v>1640</v>
      </c>
      <c r="G217" s="71" t="s">
        <v>2376</v>
      </c>
      <c r="H217" s="63">
        <v>150</v>
      </c>
      <c r="I217" s="182" t="s">
        <v>2723</v>
      </c>
      <c r="J217" s="183"/>
      <c r="K217" s="35"/>
      <c r="L217" s="12"/>
      <c r="M217" s="14">
        <v>36</v>
      </c>
      <c r="N217" s="14">
        <v>41</v>
      </c>
      <c r="O217" s="13" t="s">
        <v>1579</v>
      </c>
      <c r="P217" s="1" t="s">
        <v>2597</v>
      </c>
      <c r="Q217" s="110" t="s">
        <v>2733</v>
      </c>
    </row>
    <row r="218" spans="1:17" hidden="1">
      <c r="A218" s="29">
        <f>IF(B218="","",SUBTOTAL(103,$B$9:B218))</f>
        <v>2</v>
      </c>
      <c r="B218" s="30" t="s">
        <v>2420</v>
      </c>
      <c r="C218" s="31" t="s">
        <v>35</v>
      </c>
      <c r="D218" s="31" t="s">
        <v>1478</v>
      </c>
      <c r="E218" s="30" t="s">
        <v>1609</v>
      </c>
      <c r="F218" s="30" t="s">
        <v>2379</v>
      </c>
      <c r="G218" s="71" t="s">
        <v>2380</v>
      </c>
      <c r="H218" s="63">
        <v>38</v>
      </c>
      <c r="I218" s="181" t="s">
        <v>2491</v>
      </c>
      <c r="J218" s="183"/>
      <c r="K218" s="35"/>
      <c r="L218" s="12"/>
      <c r="M218" s="14">
        <v>33</v>
      </c>
      <c r="N218" s="14">
        <v>33</v>
      </c>
      <c r="O218" s="13" t="s">
        <v>1579</v>
      </c>
      <c r="Q218" s="110" t="s">
        <v>2594</v>
      </c>
    </row>
    <row r="219" spans="1:17" hidden="1">
      <c r="A219" s="29">
        <f>IF(B219="","",SUBTOTAL(103,$B$9:B219))</f>
        <v>2</v>
      </c>
      <c r="B219" s="30" t="s">
        <v>2420</v>
      </c>
      <c r="C219" s="31" t="s">
        <v>35</v>
      </c>
      <c r="D219" s="31" t="s">
        <v>1478</v>
      </c>
      <c r="E219" s="30" t="s">
        <v>1609</v>
      </c>
      <c r="F219" s="30" t="s">
        <v>2381</v>
      </c>
      <c r="G219" s="71" t="s">
        <v>2380</v>
      </c>
      <c r="H219" s="63">
        <v>50</v>
      </c>
      <c r="I219" s="181" t="s">
        <v>2492</v>
      </c>
      <c r="J219" s="183"/>
      <c r="K219" s="35"/>
      <c r="L219" s="12"/>
      <c r="M219" s="14"/>
      <c r="N219" s="14"/>
      <c r="O219" s="13" t="s">
        <v>1579</v>
      </c>
      <c r="P219" s="1" t="s">
        <v>2597</v>
      </c>
      <c r="Q219" s="110" t="s">
        <v>2733</v>
      </c>
    </row>
    <row r="220" spans="1:17" hidden="1">
      <c r="A220" s="29">
        <f>IF(B220="","",SUBTOTAL(103,$B$9:B220))</f>
        <v>2</v>
      </c>
      <c r="B220" s="30" t="s">
        <v>2420</v>
      </c>
      <c r="C220" s="31" t="s">
        <v>35</v>
      </c>
      <c r="D220" s="31" t="s">
        <v>1478</v>
      </c>
      <c r="E220" s="30" t="s">
        <v>1609</v>
      </c>
      <c r="F220" s="30" t="s">
        <v>2382</v>
      </c>
      <c r="G220" s="71" t="s">
        <v>2376</v>
      </c>
      <c r="H220" s="63">
        <v>150</v>
      </c>
      <c r="I220" s="181" t="s">
        <v>2480</v>
      </c>
      <c r="J220" s="183"/>
      <c r="K220" s="35"/>
      <c r="L220" s="12"/>
      <c r="M220" s="14"/>
      <c r="N220" s="14"/>
      <c r="O220" s="13" t="s">
        <v>1579</v>
      </c>
      <c r="P220" s="1" t="s">
        <v>2597</v>
      </c>
      <c r="Q220" s="110" t="s">
        <v>2733</v>
      </c>
    </row>
    <row r="221" spans="1:17" hidden="1">
      <c r="A221" s="29">
        <f>IF(B221="","",SUBTOTAL(103,$B$9:B221))</f>
        <v>2</v>
      </c>
      <c r="B221" s="30" t="s">
        <v>2420</v>
      </c>
      <c r="C221" s="31" t="s">
        <v>34</v>
      </c>
      <c r="D221" s="31" t="s">
        <v>1478</v>
      </c>
      <c r="E221" s="30" t="s">
        <v>1609</v>
      </c>
      <c r="F221" s="30" t="s">
        <v>1641</v>
      </c>
      <c r="G221" s="71" t="s">
        <v>2376</v>
      </c>
      <c r="H221" s="63">
        <v>66</v>
      </c>
      <c r="I221" s="181" t="s">
        <v>2590</v>
      </c>
      <c r="J221" s="183"/>
      <c r="K221" s="35"/>
      <c r="L221" s="12"/>
      <c r="M221" s="14">
        <v>31</v>
      </c>
      <c r="N221" s="14">
        <v>32</v>
      </c>
      <c r="O221" s="13" t="s">
        <v>1579</v>
      </c>
      <c r="Q221" s="110" t="s">
        <v>2594</v>
      </c>
    </row>
    <row r="222" spans="1:17" hidden="1">
      <c r="A222" s="29">
        <f>IF(B222="","",SUBTOTAL(103,$B$9:B222))</f>
        <v>2</v>
      </c>
      <c r="B222" s="30" t="s">
        <v>2420</v>
      </c>
      <c r="C222" s="31" t="s">
        <v>732</v>
      </c>
      <c r="D222" s="31" t="s">
        <v>1478</v>
      </c>
      <c r="E222" s="30" t="s">
        <v>1609</v>
      </c>
      <c r="F222" s="30" t="s">
        <v>1642</v>
      </c>
      <c r="G222" s="71" t="s">
        <v>2376</v>
      </c>
      <c r="H222" s="63">
        <v>50</v>
      </c>
      <c r="I222" s="181" t="s">
        <v>2549</v>
      </c>
      <c r="J222" s="183"/>
      <c r="K222" s="35">
        <v>20</v>
      </c>
      <c r="L222" s="12"/>
      <c r="M222" s="14">
        <v>33</v>
      </c>
      <c r="N222" s="14">
        <v>35</v>
      </c>
      <c r="O222" s="13" t="s">
        <v>1579</v>
      </c>
      <c r="P222" s="1" t="s">
        <v>2597</v>
      </c>
      <c r="Q222" s="110" t="s">
        <v>2733</v>
      </c>
    </row>
    <row r="223" spans="1:17" hidden="1">
      <c r="A223" s="29">
        <f>IF(B223="","",SUBTOTAL(103,$B$9:B223))</f>
        <v>2</v>
      </c>
      <c r="B223" s="30" t="s">
        <v>2420</v>
      </c>
      <c r="C223" s="31" t="s">
        <v>732</v>
      </c>
      <c r="D223" s="31" t="s">
        <v>1478</v>
      </c>
      <c r="E223" s="30" t="s">
        <v>1609</v>
      </c>
      <c r="F223" s="30" t="s">
        <v>1643</v>
      </c>
      <c r="G223" s="71" t="s">
        <v>2376</v>
      </c>
      <c r="H223" s="63">
        <v>50</v>
      </c>
      <c r="I223" s="181" t="s">
        <v>2591</v>
      </c>
      <c r="J223" s="183"/>
      <c r="K223" s="35">
        <v>20</v>
      </c>
      <c r="L223" s="12"/>
      <c r="M223" s="14">
        <v>33</v>
      </c>
      <c r="N223" s="14">
        <v>34</v>
      </c>
      <c r="O223" s="13" t="s">
        <v>1579</v>
      </c>
      <c r="P223" s="1" t="s">
        <v>2597</v>
      </c>
      <c r="Q223" s="110" t="s">
        <v>2733</v>
      </c>
    </row>
    <row r="224" spans="1:17" hidden="1">
      <c r="A224" s="29">
        <f>IF(B224="","",SUBTOTAL(103,$B$9:B224))</f>
        <v>2</v>
      </c>
      <c r="B224" s="30" t="s">
        <v>2420</v>
      </c>
      <c r="C224" s="31" t="s">
        <v>175</v>
      </c>
      <c r="D224" s="31" t="s">
        <v>1478</v>
      </c>
      <c r="E224" s="30" t="s">
        <v>1609</v>
      </c>
      <c r="F224" s="30" t="s">
        <v>1644</v>
      </c>
      <c r="G224" s="71" t="s">
        <v>2376</v>
      </c>
      <c r="H224" s="63">
        <v>196</v>
      </c>
      <c r="I224" s="181" t="s">
        <v>2592</v>
      </c>
      <c r="J224" s="183"/>
      <c r="K224" s="35"/>
      <c r="L224" s="12"/>
      <c r="M224" s="16">
        <v>27</v>
      </c>
      <c r="N224" s="16">
        <v>32</v>
      </c>
      <c r="O224" s="17" t="s">
        <v>1579</v>
      </c>
      <c r="Q224" s="110" t="s">
        <v>2594</v>
      </c>
    </row>
    <row r="225" spans="1:17" hidden="1">
      <c r="A225" s="29">
        <f>IF(B225="","",SUBTOTAL(103,$B$9:B225))</f>
        <v>2</v>
      </c>
      <c r="B225" s="30" t="s">
        <v>2420</v>
      </c>
      <c r="C225" s="31" t="s">
        <v>175</v>
      </c>
      <c r="D225" s="31" t="s">
        <v>1478</v>
      </c>
      <c r="E225" s="30" t="s">
        <v>1609</v>
      </c>
      <c r="F225" s="30" t="s">
        <v>1645</v>
      </c>
      <c r="G225" s="71" t="s">
        <v>2376</v>
      </c>
      <c r="H225" s="63">
        <v>127</v>
      </c>
      <c r="I225" s="181" t="s">
        <v>2574</v>
      </c>
      <c r="J225" s="183"/>
      <c r="K225" s="35"/>
      <c r="L225" s="12"/>
      <c r="M225" s="16">
        <v>28</v>
      </c>
      <c r="N225" s="16">
        <v>32</v>
      </c>
      <c r="O225" s="17" t="s">
        <v>1579</v>
      </c>
      <c r="Q225" s="110" t="s">
        <v>2594</v>
      </c>
    </row>
    <row r="226" spans="1:17" hidden="1">
      <c r="A226" s="29">
        <f>IF(B226="","",SUBTOTAL(103,$B$9:B226))</f>
        <v>2</v>
      </c>
      <c r="B226" s="30" t="s">
        <v>2420</v>
      </c>
      <c r="C226" s="31" t="s">
        <v>2383</v>
      </c>
      <c r="D226" s="31" t="s">
        <v>740</v>
      </c>
      <c r="E226" s="30" t="s">
        <v>1609</v>
      </c>
      <c r="F226" s="30" t="s">
        <v>1646</v>
      </c>
      <c r="G226" s="71" t="s">
        <v>2380</v>
      </c>
      <c r="H226" s="63">
        <v>1400</v>
      </c>
      <c r="I226" s="181" t="s">
        <v>2554</v>
      </c>
      <c r="J226" s="183"/>
      <c r="K226" s="35">
        <v>20</v>
      </c>
      <c r="L226" s="12"/>
      <c r="M226" s="14"/>
      <c r="N226" s="14"/>
      <c r="O226" s="13" t="s">
        <v>1579</v>
      </c>
      <c r="Q226" s="110" t="s">
        <v>2594</v>
      </c>
    </row>
    <row r="227" spans="1:17" hidden="1">
      <c r="A227" s="29">
        <f>IF(B227="","",SUBTOTAL(103,$B$9:B227))</f>
        <v>2</v>
      </c>
      <c r="B227" s="30" t="s">
        <v>2420</v>
      </c>
      <c r="C227" s="31" t="s">
        <v>2383</v>
      </c>
      <c r="D227" s="31" t="s">
        <v>740</v>
      </c>
      <c r="E227" s="30" t="s">
        <v>1609</v>
      </c>
      <c r="F227" s="30" t="s">
        <v>1647</v>
      </c>
      <c r="G227" s="71" t="s">
        <v>2376</v>
      </c>
      <c r="H227" s="63">
        <v>900</v>
      </c>
      <c r="I227" s="181" t="s">
        <v>2554</v>
      </c>
      <c r="J227" s="183"/>
      <c r="K227" s="35">
        <v>20</v>
      </c>
      <c r="L227" s="12"/>
      <c r="M227" s="14"/>
      <c r="N227" s="14"/>
      <c r="O227" s="13" t="s">
        <v>1579</v>
      </c>
      <c r="Q227" s="110" t="s">
        <v>2594</v>
      </c>
    </row>
    <row r="228" spans="1:17" hidden="1">
      <c r="A228" s="29">
        <f>IF(B228="","",SUBTOTAL(103,$B$9:B228))</f>
        <v>2</v>
      </c>
      <c r="B228" s="30" t="s">
        <v>2420</v>
      </c>
      <c r="C228" s="31" t="s">
        <v>27</v>
      </c>
      <c r="D228" s="31" t="s">
        <v>1492</v>
      </c>
      <c r="E228" s="30" t="s">
        <v>1609</v>
      </c>
      <c r="F228" s="170" t="s">
        <v>2742</v>
      </c>
      <c r="G228" s="71" t="s">
        <v>2384</v>
      </c>
      <c r="H228" s="63">
        <v>70</v>
      </c>
      <c r="I228" s="72" t="s">
        <v>2553</v>
      </c>
      <c r="J228" s="185"/>
      <c r="K228" s="35"/>
      <c r="L228" s="12"/>
      <c r="M228" s="14">
        <v>32</v>
      </c>
      <c r="N228" s="14"/>
      <c r="O228" s="13" t="s">
        <v>1579</v>
      </c>
      <c r="P228"/>
      <c r="Q228" s="190" t="s">
        <v>2745</v>
      </c>
    </row>
    <row r="229" spans="1:17" hidden="1">
      <c r="A229" s="29">
        <f>IF(B229="","",SUBTOTAL(103,$B$9:B229))</f>
        <v>2</v>
      </c>
      <c r="B229" s="30" t="s">
        <v>2420</v>
      </c>
      <c r="C229" s="31" t="s">
        <v>148</v>
      </c>
      <c r="D229" s="31" t="s">
        <v>1492</v>
      </c>
      <c r="E229" s="30" t="s">
        <v>1609</v>
      </c>
      <c r="F229" s="30" t="s">
        <v>1648</v>
      </c>
      <c r="G229" s="71" t="s">
        <v>2380</v>
      </c>
      <c r="H229" s="63">
        <v>20</v>
      </c>
      <c r="I229" s="72" t="s">
        <v>2491</v>
      </c>
      <c r="J229" s="185"/>
      <c r="K229" s="35"/>
      <c r="L229" s="12"/>
      <c r="M229" s="14"/>
      <c r="N229" s="14"/>
      <c r="O229" s="13" t="s">
        <v>1579</v>
      </c>
      <c r="P229"/>
      <c r="Q229" s="110" t="s">
        <v>2594</v>
      </c>
    </row>
    <row r="230" spans="1:17" hidden="1">
      <c r="A230" s="29">
        <f>IF(B230="","",SUBTOTAL(103,$B$9:B230))</f>
        <v>2</v>
      </c>
      <c r="B230" s="30" t="s">
        <v>2420</v>
      </c>
      <c r="C230" s="31" t="s">
        <v>173</v>
      </c>
      <c r="D230" s="31" t="s">
        <v>1492</v>
      </c>
      <c r="E230" s="30" t="s">
        <v>1649</v>
      </c>
      <c r="F230" s="30" t="s">
        <v>1650</v>
      </c>
      <c r="G230" s="71" t="s">
        <v>2380</v>
      </c>
      <c r="H230" s="63">
        <v>10</v>
      </c>
      <c r="I230" s="72" t="s">
        <v>2491</v>
      </c>
      <c r="J230" s="185"/>
      <c r="K230" s="35"/>
      <c r="L230" s="12"/>
      <c r="M230" s="14">
        <v>32</v>
      </c>
      <c r="N230" s="14">
        <v>32</v>
      </c>
      <c r="O230" s="13" t="s">
        <v>1579</v>
      </c>
      <c r="P230"/>
      <c r="Q230" s="110" t="s">
        <v>2594</v>
      </c>
    </row>
    <row r="231" spans="1:17" hidden="1">
      <c r="A231" s="29">
        <f>IF(B231="","",SUBTOTAL(103,$B$9:B231))</f>
        <v>2</v>
      </c>
      <c r="B231" s="30" t="s">
        <v>2420</v>
      </c>
      <c r="C231" s="31" t="s">
        <v>152</v>
      </c>
      <c r="D231" s="31" t="s">
        <v>1492</v>
      </c>
      <c r="E231" s="30" t="s">
        <v>1649</v>
      </c>
      <c r="F231" s="30" t="s">
        <v>1651</v>
      </c>
      <c r="G231" s="71" t="s">
        <v>2384</v>
      </c>
      <c r="H231" s="63">
        <v>20</v>
      </c>
      <c r="I231" s="72" t="s">
        <v>2491</v>
      </c>
      <c r="J231" s="185"/>
      <c r="K231" s="35"/>
      <c r="L231" s="12"/>
      <c r="M231" s="14">
        <v>32</v>
      </c>
      <c r="N231" s="14">
        <v>32</v>
      </c>
      <c r="O231" s="13" t="s">
        <v>1579</v>
      </c>
      <c r="P231"/>
      <c r="Q231" s="110" t="s">
        <v>2594</v>
      </c>
    </row>
    <row r="232" spans="1:17" hidden="1">
      <c r="A232" s="29">
        <f>IF(B232="","",SUBTOTAL(103,$B$9:B232))</f>
        <v>2</v>
      </c>
      <c r="B232" s="30" t="s">
        <v>2420</v>
      </c>
      <c r="C232" s="31" t="s">
        <v>30</v>
      </c>
      <c r="D232" s="31" t="s">
        <v>2278</v>
      </c>
      <c r="E232" s="30" t="s">
        <v>1649</v>
      </c>
      <c r="F232" s="30" t="s">
        <v>1606</v>
      </c>
      <c r="G232" s="71" t="s">
        <v>2376</v>
      </c>
      <c r="H232" s="63">
        <v>126</v>
      </c>
      <c r="I232" s="181" t="s">
        <v>2560</v>
      </c>
      <c r="J232" s="183"/>
      <c r="K232" s="35"/>
      <c r="L232" s="12"/>
      <c r="M232" s="14">
        <v>34</v>
      </c>
      <c r="N232" s="14">
        <v>37</v>
      </c>
      <c r="O232" s="13" t="s">
        <v>1579</v>
      </c>
      <c r="Q232" s="110" t="s">
        <v>2756</v>
      </c>
    </row>
    <row r="233" spans="1:17" hidden="1">
      <c r="A233" s="29">
        <f>IF(B233="","",SUBTOTAL(103,$B$9:B233))</f>
        <v>2</v>
      </c>
      <c r="B233" s="30" t="s">
        <v>2420</v>
      </c>
      <c r="C233" s="31" t="s">
        <v>30</v>
      </c>
      <c r="D233" s="31" t="s">
        <v>2278</v>
      </c>
      <c r="E233" s="30" t="s">
        <v>1649</v>
      </c>
      <c r="F233" s="30" t="s">
        <v>1652</v>
      </c>
      <c r="G233" s="71" t="s">
        <v>2376</v>
      </c>
      <c r="H233" s="63">
        <v>112</v>
      </c>
      <c r="I233" s="181" t="s">
        <v>2560</v>
      </c>
      <c r="J233" s="183"/>
      <c r="K233" s="35"/>
      <c r="L233" s="12"/>
      <c r="M233" s="14">
        <v>34</v>
      </c>
      <c r="N233" s="14">
        <v>37</v>
      </c>
      <c r="O233" s="13" t="s">
        <v>1579</v>
      </c>
      <c r="Q233" s="110" t="s">
        <v>2756</v>
      </c>
    </row>
    <row r="234" spans="1:17" hidden="1">
      <c r="A234" s="29">
        <f>IF(B234="","",SUBTOTAL(103,$B$9:B234))</f>
        <v>2</v>
      </c>
      <c r="B234" s="30" t="s">
        <v>2420</v>
      </c>
      <c r="C234" s="31" t="s">
        <v>30</v>
      </c>
      <c r="D234" s="31" t="s">
        <v>1502</v>
      </c>
      <c r="E234" s="30" t="s">
        <v>1649</v>
      </c>
      <c r="F234" s="30" t="s">
        <v>1653</v>
      </c>
      <c r="G234" s="71" t="s">
        <v>2380</v>
      </c>
      <c r="H234" s="63">
        <v>10</v>
      </c>
      <c r="I234" s="72" t="s">
        <v>2492</v>
      </c>
      <c r="J234" s="185"/>
      <c r="K234" s="35"/>
      <c r="L234" s="12"/>
      <c r="M234" s="14">
        <v>32</v>
      </c>
      <c r="N234" s="14">
        <v>32</v>
      </c>
      <c r="O234" s="13" t="s">
        <v>1579</v>
      </c>
      <c r="P234"/>
      <c r="Q234" s="110" t="s">
        <v>2594</v>
      </c>
    </row>
    <row r="235" spans="1:17" hidden="1">
      <c r="A235" s="29">
        <f>IF(B235="","",SUBTOTAL(103,$B$9:B235))</f>
        <v>2</v>
      </c>
      <c r="B235" s="30" t="s">
        <v>2420</v>
      </c>
      <c r="C235" s="31" t="s">
        <v>30</v>
      </c>
      <c r="D235" s="31" t="s">
        <v>2278</v>
      </c>
      <c r="E235" s="30" t="s">
        <v>1649</v>
      </c>
      <c r="F235" s="30" t="s">
        <v>1654</v>
      </c>
      <c r="G235" s="71" t="s">
        <v>2376</v>
      </c>
      <c r="H235" s="63">
        <v>80</v>
      </c>
      <c r="I235" s="181" t="s">
        <v>2549</v>
      </c>
      <c r="J235" s="183"/>
      <c r="K235" s="35"/>
      <c r="L235" s="12"/>
      <c r="M235" s="14">
        <v>33</v>
      </c>
      <c r="N235" s="14">
        <v>35</v>
      </c>
      <c r="O235" s="13" t="s">
        <v>1579</v>
      </c>
      <c r="P235" s="1" t="s">
        <v>2597</v>
      </c>
      <c r="Q235" s="110" t="s">
        <v>2733</v>
      </c>
    </row>
    <row r="236" spans="1:17" hidden="1">
      <c r="A236" s="29">
        <f>IF(B236="","",SUBTOTAL(103,$B$9:B236))</f>
        <v>2</v>
      </c>
      <c r="B236" s="30" t="s">
        <v>2420</v>
      </c>
      <c r="C236" s="31" t="s">
        <v>1663</v>
      </c>
      <c r="D236" s="31" t="s">
        <v>1499</v>
      </c>
      <c r="E236" s="30" t="s">
        <v>2385</v>
      </c>
      <c r="F236" s="170" t="s">
        <v>2743</v>
      </c>
      <c r="G236" s="71" t="s">
        <v>2386</v>
      </c>
      <c r="H236" s="63">
        <v>4</v>
      </c>
      <c r="I236" s="72" t="s">
        <v>2549</v>
      </c>
      <c r="J236" s="185"/>
      <c r="K236" s="35"/>
      <c r="L236" s="12"/>
      <c r="M236" s="14"/>
      <c r="N236" s="14"/>
      <c r="O236" s="13" t="s">
        <v>1579</v>
      </c>
      <c r="P236"/>
      <c r="Q236" s="190" t="s">
        <v>2745</v>
      </c>
    </row>
    <row r="237" spans="1:17" hidden="1">
      <c r="A237" s="29">
        <f>IF(B237="","",SUBTOTAL(103,$B$9:B237))</f>
        <v>2</v>
      </c>
      <c r="B237" s="30" t="s">
        <v>2420</v>
      </c>
      <c r="C237" s="31" t="s">
        <v>33</v>
      </c>
      <c r="D237" s="31" t="s">
        <v>1502</v>
      </c>
      <c r="E237" s="30" t="s">
        <v>1649</v>
      </c>
      <c r="F237" s="30" t="s">
        <v>1655</v>
      </c>
      <c r="G237" s="71" t="s">
        <v>2380</v>
      </c>
      <c r="H237" s="63">
        <v>62</v>
      </c>
      <c r="I237" s="72" t="s">
        <v>2556</v>
      </c>
      <c r="J237" s="185"/>
      <c r="K237" s="35"/>
      <c r="L237" s="12"/>
      <c r="M237" s="14"/>
      <c r="N237" s="14"/>
      <c r="O237" s="13" t="s">
        <v>1579</v>
      </c>
      <c r="P237"/>
      <c r="Q237" s="110" t="s">
        <v>2594</v>
      </c>
    </row>
    <row r="238" spans="1:17" hidden="1">
      <c r="A238" s="29">
        <f>IF(B238="","",SUBTOTAL(103,$B$9:B238))</f>
        <v>2</v>
      </c>
      <c r="B238" s="30" t="s">
        <v>2420</v>
      </c>
      <c r="C238" s="31" t="s">
        <v>33</v>
      </c>
      <c r="D238" s="31" t="s">
        <v>1502</v>
      </c>
      <c r="E238" s="30" t="s">
        <v>1649</v>
      </c>
      <c r="F238" s="30" t="s">
        <v>1656</v>
      </c>
      <c r="G238" s="71" t="s">
        <v>2380</v>
      </c>
      <c r="H238" s="63">
        <v>90</v>
      </c>
      <c r="I238" s="72" t="s">
        <v>2593</v>
      </c>
      <c r="J238" s="185"/>
      <c r="K238" s="35"/>
      <c r="L238" s="12"/>
      <c r="M238" s="14"/>
      <c r="N238" s="14"/>
      <c r="O238" s="13" t="s">
        <v>1579</v>
      </c>
      <c r="P238"/>
      <c r="Q238" s="110" t="s">
        <v>2594</v>
      </c>
    </row>
    <row r="239" spans="1:17" hidden="1">
      <c r="A239" s="29">
        <f>IF(B239="","",SUBTOTAL(103,$B$9:B239))</f>
        <v>2</v>
      </c>
      <c r="B239" s="30" t="s">
        <v>2420</v>
      </c>
      <c r="C239" s="31" t="s">
        <v>34</v>
      </c>
      <c r="D239" s="31" t="s">
        <v>1502</v>
      </c>
      <c r="E239" s="30" t="s">
        <v>1649</v>
      </c>
      <c r="F239" s="30" t="s">
        <v>2387</v>
      </c>
      <c r="G239" s="71" t="s">
        <v>2380</v>
      </c>
      <c r="H239" s="63">
        <v>8</v>
      </c>
      <c r="I239" s="72" t="s">
        <v>2492</v>
      </c>
      <c r="J239" s="185"/>
      <c r="K239" s="35"/>
      <c r="L239" s="12"/>
      <c r="M239" s="14"/>
      <c r="N239" s="14"/>
      <c r="O239" s="13" t="s">
        <v>1579</v>
      </c>
      <c r="P239"/>
      <c r="Q239" s="110" t="s">
        <v>2594</v>
      </c>
    </row>
    <row r="240" spans="1:17" hidden="1">
      <c r="A240" s="29">
        <f>IF(B240="","",SUBTOTAL(103,$B$9:B240))</f>
        <v>2</v>
      </c>
      <c r="B240" s="30" t="s">
        <v>2420</v>
      </c>
      <c r="C240" s="31" t="s">
        <v>34</v>
      </c>
      <c r="D240" s="31" t="s">
        <v>1502</v>
      </c>
      <c r="E240" s="30" t="s">
        <v>1649</v>
      </c>
      <c r="F240" s="30" t="s">
        <v>2388</v>
      </c>
      <c r="G240" s="71" t="s">
        <v>2384</v>
      </c>
      <c r="H240" s="63">
        <v>10</v>
      </c>
      <c r="I240" s="72" t="s">
        <v>2491</v>
      </c>
      <c r="J240" s="185"/>
      <c r="K240" s="35"/>
      <c r="L240" s="12"/>
      <c r="M240" s="14"/>
      <c r="N240" s="14"/>
      <c r="O240" s="13" t="s">
        <v>1579</v>
      </c>
      <c r="P240"/>
      <c r="Q240" s="110" t="s">
        <v>2594</v>
      </c>
    </row>
    <row r="241" spans="1:17" hidden="1">
      <c r="A241" s="29">
        <f>IF(B241="","",SUBTOTAL(103,$B$9:B241))</f>
        <v>2</v>
      </c>
      <c r="B241" s="30" t="s">
        <v>2420</v>
      </c>
      <c r="C241" s="31" t="s">
        <v>34</v>
      </c>
      <c r="D241" s="31" t="s">
        <v>2278</v>
      </c>
      <c r="E241" s="30" t="s">
        <v>1649</v>
      </c>
      <c r="F241" s="30" t="s">
        <v>2389</v>
      </c>
      <c r="G241" s="71" t="s">
        <v>2384</v>
      </c>
      <c r="H241" s="63">
        <v>20</v>
      </c>
      <c r="I241" s="181" t="s">
        <v>2492</v>
      </c>
      <c r="J241" s="183"/>
      <c r="K241" s="35"/>
      <c r="L241" s="12"/>
      <c r="M241" s="14"/>
      <c r="N241" s="14"/>
      <c r="O241" s="13" t="s">
        <v>1579</v>
      </c>
      <c r="P241" s="1" t="s">
        <v>2597</v>
      </c>
      <c r="Q241" s="110" t="s">
        <v>2733</v>
      </c>
    </row>
    <row r="242" spans="1:17" hidden="1">
      <c r="A242" s="29">
        <f>IF(B242="","",SUBTOTAL(103,$B$9:B242))</f>
        <v>2</v>
      </c>
      <c r="B242" s="30" t="s">
        <v>2420</v>
      </c>
      <c r="C242" s="31" t="s">
        <v>34</v>
      </c>
      <c r="D242" s="31" t="s">
        <v>1502</v>
      </c>
      <c r="E242" s="30" t="s">
        <v>1649</v>
      </c>
      <c r="F242" s="30" t="s">
        <v>2390</v>
      </c>
      <c r="G242" s="71" t="s">
        <v>2384</v>
      </c>
      <c r="H242" s="63">
        <v>20</v>
      </c>
      <c r="I242" s="72" t="s">
        <v>2563</v>
      </c>
      <c r="J242" s="185"/>
      <c r="K242" s="35"/>
      <c r="L242" s="12"/>
      <c r="M242" s="14"/>
      <c r="N242" s="14"/>
      <c r="O242" s="13" t="s">
        <v>1579</v>
      </c>
      <c r="P242"/>
      <c r="Q242" s="110" t="s">
        <v>2594</v>
      </c>
    </row>
    <row r="243" spans="1:17" hidden="1">
      <c r="A243" s="29">
        <f>IF(B243="","",SUBTOTAL(103,$B$9:B243))</f>
        <v>2</v>
      </c>
      <c r="B243" s="30" t="s">
        <v>2420</v>
      </c>
      <c r="C243" s="31" t="s">
        <v>34</v>
      </c>
      <c r="D243" s="31" t="s">
        <v>1502</v>
      </c>
      <c r="E243" s="30" t="s">
        <v>1649</v>
      </c>
      <c r="F243" s="30" t="s">
        <v>2391</v>
      </c>
      <c r="G243" s="71" t="s">
        <v>2380</v>
      </c>
      <c r="H243" s="63">
        <v>9</v>
      </c>
      <c r="I243" s="72" t="s">
        <v>2563</v>
      </c>
      <c r="J243" s="185"/>
      <c r="K243" s="35"/>
      <c r="L243" s="12"/>
      <c r="M243" s="14"/>
      <c r="N243" s="14"/>
      <c r="O243" s="13" t="s">
        <v>1579</v>
      </c>
      <c r="P243"/>
      <c r="Q243" s="110" t="s">
        <v>2594</v>
      </c>
    </row>
    <row r="244" spans="1:17" hidden="1">
      <c r="A244" s="29">
        <f>IF(B244="","",SUBTOTAL(103,$B$9:B244))</f>
        <v>2</v>
      </c>
      <c r="B244" s="30" t="s">
        <v>2420</v>
      </c>
      <c r="C244" s="31" t="s">
        <v>31</v>
      </c>
      <c r="D244" s="31" t="s">
        <v>1502</v>
      </c>
      <c r="E244" s="30" t="s">
        <v>1609</v>
      </c>
      <c r="F244" s="30" t="s">
        <v>1657</v>
      </c>
      <c r="G244" s="71" t="s">
        <v>2380</v>
      </c>
      <c r="H244" s="63">
        <v>8</v>
      </c>
      <c r="I244" s="72" t="s">
        <v>2552</v>
      </c>
      <c r="J244" s="185"/>
      <c r="K244" s="35"/>
      <c r="L244" s="12"/>
      <c r="M244" s="14"/>
      <c r="N244" s="14"/>
      <c r="O244" s="13" t="s">
        <v>1579</v>
      </c>
      <c r="P244"/>
      <c r="Q244" s="110" t="s">
        <v>2594</v>
      </c>
    </row>
    <row r="245" spans="1:17" hidden="1">
      <c r="A245" s="29">
        <f>IF(B245="","",SUBTOTAL(103,$B$9:B245))</f>
        <v>2</v>
      </c>
      <c r="B245" s="30" t="s">
        <v>2420</v>
      </c>
      <c r="C245" s="31" t="s">
        <v>32</v>
      </c>
      <c r="D245" s="31" t="s">
        <v>2278</v>
      </c>
      <c r="E245" s="30" t="s">
        <v>1609</v>
      </c>
      <c r="F245" s="30" t="s">
        <v>1658</v>
      </c>
      <c r="G245" s="71" t="s">
        <v>2376</v>
      </c>
      <c r="H245" s="63">
        <v>110</v>
      </c>
      <c r="I245" s="182" t="s">
        <v>2724</v>
      </c>
      <c r="J245" s="183"/>
      <c r="K245" s="35"/>
      <c r="L245" s="12"/>
      <c r="M245" s="14"/>
      <c r="N245" s="14"/>
      <c r="O245" s="13" t="s">
        <v>1579</v>
      </c>
      <c r="P245" s="1" t="s">
        <v>2597</v>
      </c>
      <c r="Q245" s="110" t="s">
        <v>2733</v>
      </c>
    </row>
    <row r="246" spans="1:17" hidden="1">
      <c r="A246" s="29">
        <f>IF(B246="","",SUBTOTAL(103,$B$9:B246))</f>
        <v>2</v>
      </c>
      <c r="B246" s="30" t="s">
        <v>2420</v>
      </c>
      <c r="C246" s="31" t="s">
        <v>32</v>
      </c>
      <c r="D246" s="31" t="s">
        <v>1499</v>
      </c>
      <c r="E246" s="30" t="s">
        <v>1609</v>
      </c>
      <c r="F246" s="30" t="s">
        <v>1659</v>
      </c>
      <c r="G246" s="71" t="s">
        <v>2384</v>
      </c>
      <c r="H246" s="63">
        <v>10</v>
      </c>
      <c r="I246" s="72" t="s">
        <v>2491</v>
      </c>
      <c r="J246" s="185"/>
      <c r="K246" s="35"/>
      <c r="L246" s="12"/>
      <c r="M246" s="14"/>
      <c r="N246" s="14"/>
      <c r="O246" s="13" t="s">
        <v>1579</v>
      </c>
      <c r="P246"/>
      <c r="Q246" s="110" t="s">
        <v>2594</v>
      </c>
    </row>
    <row r="247" spans="1:17" hidden="1">
      <c r="A247" s="29">
        <f>IF(B247="","",SUBTOTAL(103,$B$9:B247))</f>
        <v>2</v>
      </c>
      <c r="B247" s="30" t="s">
        <v>2420</v>
      </c>
      <c r="C247" s="31" t="s">
        <v>2383</v>
      </c>
      <c r="D247" s="31" t="s">
        <v>2785</v>
      </c>
      <c r="E247" s="30" t="s">
        <v>1649</v>
      </c>
      <c r="F247" s="30" t="s">
        <v>1647</v>
      </c>
      <c r="G247" s="71" t="s">
        <v>2376</v>
      </c>
      <c r="H247" s="63">
        <v>900</v>
      </c>
      <c r="I247" s="72" t="s">
        <v>2558</v>
      </c>
      <c r="J247" s="185"/>
      <c r="K247" s="35">
        <v>20</v>
      </c>
      <c r="L247" s="12"/>
      <c r="M247" s="14"/>
      <c r="N247" s="14"/>
      <c r="O247" s="13" t="s">
        <v>1579</v>
      </c>
      <c r="P247"/>
      <c r="Q247" s="110" t="s">
        <v>2594</v>
      </c>
    </row>
    <row r="248" spans="1:17" hidden="1">
      <c r="A248" s="29">
        <f>IF(B248="","",SUBTOTAL(103,$B$9:B248))</f>
        <v>2</v>
      </c>
      <c r="B248" s="30" t="s">
        <v>2420</v>
      </c>
      <c r="C248" s="31" t="s">
        <v>173</v>
      </c>
      <c r="D248" s="31" t="s">
        <v>1492</v>
      </c>
      <c r="E248" s="30" t="s">
        <v>1660</v>
      </c>
      <c r="F248" s="30" t="s">
        <v>1661</v>
      </c>
      <c r="G248" s="71" t="s">
        <v>2392</v>
      </c>
      <c r="H248" s="63">
        <v>18</v>
      </c>
      <c r="I248" s="72" t="s">
        <v>2491</v>
      </c>
      <c r="J248" s="185"/>
      <c r="K248" s="35"/>
      <c r="L248" s="12"/>
      <c r="M248" s="14"/>
      <c r="N248" s="14"/>
      <c r="O248" s="13" t="s">
        <v>1579</v>
      </c>
      <c r="P248"/>
      <c r="Q248" s="110" t="s">
        <v>2594</v>
      </c>
    </row>
    <row r="249" spans="1:17" hidden="1">
      <c r="A249" s="29">
        <f>IF(B249="","",SUBTOTAL(103,$B$9:B249))</f>
        <v>2</v>
      </c>
      <c r="B249" s="30" t="s">
        <v>2420</v>
      </c>
      <c r="C249" s="31" t="s">
        <v>28</v>
      </c>
      <c r="D249" s="31" t="s">
        <v>1492</v>
      </c>
      <c r="E249" s="30" t="s">
        <v>1660</v>
      </c>
      <c r="F249" s="30" t="s">
        <v>2393</v>
      </c>
      <c r="G249" s="71" t="s">
        <v>2394</v>
      </c>
      <c r="H249" s="63">
        <v>10</v>
      </c>
      <c r="I249" s="72" t="s">
        <v>2491</v>
      </c>
      <c r="J249" s="185"/>
      <c r="K249" s="35"/>
      <c r="L249" s="12"/>
      <c r="M249" s="14"/>
      <c r="N249" s="14"/>
      <c r="O249" s="13" t="s">
        <v>1662</v>
      </c>
      <c r="P249"/>
      <c r="Q249" s="110" t="s">
        <v>2594</v>
      </c>
    </row>
    <row r="250" spans="1:17" hidden="1">
      <c r="A250" s="29">
        <f>IF(B250="","",SUBTOTAL(103,$B$9:B250))</f>
        <v>2</v>
      </c>
      <c r="B250" s="30" t="s">
        <v>2420</v>
      </c>
      <c r="C250" s="31" t="s">
        <v>29</v>
      </c>
      <c r="D250" s="31" t="s">
        <v>1499</v>
      </c>
      <c r="E250" s="30" t="s">
        <v>1660</v>
      </c>
      <c r="F250" s="30" t="s">
        <v>1620</v>
      </c>
      <c r="G250" s="71" t="s">
        <v>2394</v>
      </c>
      <c r="H250" s="63">
        <v>5</v>
      </c>
      <c r="I250" s="72" t="s">
        <v>2493</v>
      </c>
      <c r="J250" s="185"/>
      <c r="K250" s="35"/>
      <c r="L250" s="12"/>
      <c r="M250" s="14"/>
      <c r="N250" s="14"/>
      <c r="O250" s="13" t="s">
        <v>1579</v>
      </c>
      <c r="P250"/>
      <c r="Q250" s="110" t="s">
        <v>2594</v>
      </c>
    </row>
    <row r="251" spans="1:17" hidden="1">
      <c r="A251" s="29">
        <f>IF(B251="","",SUBTOTAL(103,$B$9:B251))</f>
        <v>2</v>
      </c>
      <c r="B251" s="30" t="s">
        <v>2420</v>
      </c>
      <c r="C251" s="31" t="s">
        <v>1663</v>
      </c>
      <c r="D251" s="31" t="s">
        <v>1499</v>
      </c>
      <c r="E251" s="30" t="s">
        <v>1660</v>
      </c>
      <c r="F251" s="30" t="s">
        <v>284</v>
      </c>
      <c r="G251" s="71" t="s">
        <v>2392</v>
      </c>
      <c r="H251" s="63">
        <v>51</v>
      </c>
      <c r="I251" s="72" t="s">
        <v>2491</v>
      </c>
      <c r="J251" s="185"/>
      <c r="K251" s="35"/>
      <c r="L251" s="12"/>
      <c r="M251" s="14"/>
      <c r="N251" s="14"/>
      <c r="O251" s="13" t="s">
        <v>1579</v>
      </c>
      <c r="P251"/>
      <c r="Q251" s="110" t="s">
        <v>2594</v>
      </c>
    </row>
    <row r="252" spans="1:17" hidden="1">
      <c r="A252" s="29">
        <f>IF(B252="","",SUBTOTAL(103,$B$9:B252))</f>
        <v>2</v>
      </c>
      <c r="B252" s="30" t="s">
        <v>2420</v>
      </c>
      <c r="C252" s="31" t="s">
        <v>31</v>
      </c>
      <c r="D252" s="31" t="s">
        <v>1502</v>
      </c>
      <c r="E252" s="30" t="s">
        <v>1660</v>
      </c>
      <c r="F252" s="30" t="s">
        <v>2395</v>
      </c>
      <c r="G252" s="71" t="s">
        <v>2394</v>
      </c>
      <c r="H252" s="63">
        <v>4</v>
      </c>
      <c r="I252" s="72" t="s">
        <v>2492</v>
      </c>
      <c r="J252" s="185"/>
      <c r="K252" s="35"/>
      <c r="L252" s="12"/>
      <c r="M252" s="14"/>
      <c r="N252" s="14"/>
      <c r="O252" s="13" t="s">
        <v>1579</v>
      </c>
      <c r="P252"/>
      <c r="Q252" s="110" t="s">
        <v>2594</v>
      </c>
    </row>
    <row r="253" spans="1:17" hidden="1">
      <c r="A253" s="29">
        <f>IF(B253="","",SUBTOTAL(103,$B$9:B253))</f>
        <v>2</v>
      </c>
      <c r="B253" s="30" t="s">
        <v>2420</v>
      </c>
      <c r="C253" s="31" t="s">
        <v>32</v>
      </c>
      <c r="D253" s="31" t="s">
        <v>1499</v>
      </c>
      <c r="E253" s="30" t="s">
        <v>1660</v>
      </c>
      <c r="F253" s="30" t="s">
        <v>1658</v>
      </c>
      <c r="G253" s="71" t="s">
        <v>2394</v>
      </c>
      <c r="H253" s="63">
        <v>7</v>
      </c>
      <c r="I253" s="72" t="s">
        <v>2494</v>
      </c>
      <c r="J253" s="185"/>
      <c r="K253" s="35"/>
      <c r="L253" s="12"/>
      <c r="M253" s="14"/>
      <c r="N253" s="14"/>
      <c r="O253" s="13" t="s">
        <v>1579</v>
      </c>
      <c r="P253"/>
      <c r="Q253" s="110" t="s">
        <v>2594</v>
      </c>
    </row>
    <row r="254" spans="1:17" hidden="1">
      <c r="A254" s="29">
        <f>IF(B254="","",SUBTOTAL(103,$B$9:B254))</f>
        <v>2</v>
      </c>
      <c r="B254" s="30" t="s">
        <v>2420</v>
      </c>
      <c r="C254" s="31" t="s">
        <v>33</v>
      </c>
      <c r="D254" s="31" t="s">
        <v>1502</v>
      </c>
      <c r="E254" s="30" t="s">
        <v>1660</v>
      </c>
      <c r="F254" s="30" t="s">
        <v>1639</v>
      </c>
      <c r="G254" s="71" t="s">
        <v>2394</v>
      </c>
      <c r="H254" s="63">
        <v>5</v>
      </c>
      <c r="I254" s="72" t="s">
        <v>2491</v>
      </c>
      <c r="J254" s="185"/>
      <c r="K254" s="35"/>
      <c r="L254" s="12"/>
      <c r="M254" s="14"/>
      <c r="N254" s="14"/>
      <c r="O254" s="13" t="s">
        <v>1579</v>
      </c>
      <c r="P254"/>
      <c r="Q254" s="110" t="s">
        <v>2594</v>
      </c>
    </row>
    <row r="255" spans="1:17" hidden="1">
      <c r="A255" s="29">
        <f>IF(B255="","",SUBTOTAL(103,$B$9:B255))</f>
        <v>2</v>
      </c>
      <c r="B255" s="30" t="s">
        <v>2420</v>
      </c>
      <c r="C255" s="31" t="s">
        <v>33</v>
      </c>
      <c r="D255" s="31" t="s">
        <v>1502</v>
      </c>
      <c r="E255" s="30" t="s">
        <v>1660</v>
      </c>
      <c r="F255" s="30" t="s">
        <v>2396</v>
      </c>
      <c r="G255" s="71" t="s">
        <v>2397</v>
      </c>
      <c r="H255" s="63">
        <v>4</v>
      </c>
      <c r="I255" s="72" t="s">
        <v>2491</v>
      </c>
      <c r="J255" s="185"/>
      <c r="K255" s="35"/>
      <c r="L255" s="12"/>
      <c r="M255" s="14"/>
      <c r="N255" s="14"/>
      <c r="O255" s="13" t="s">
        <v>1579</v>
      </c>
      <c r="P255"/>
      <c r="Q255" s="110" t="s">
        <v>2594</v>
      </c>
    </row>
    <row r="256" spans="1:17" hidden="1">
      <c r="A256" s="29">
        <f>IF(B256="","",SUBTOTAL(103,$B$9:B256))</f>
        <v>2</v>
      </c>
      <c r="B256" s="30" t="s">
        <v>2420</v>
      </c>
      <c r="C256" s="31" t="s">
        <v>33</v>
      </c>
      <c r="D256" s="31" t="s">
        <v>1502</v>
      </c>
      <c r="E256" s="30" t="s">
        <v>1660</v>
      </c>
      <c r="F256" s="30" t="s">
        <v>1640</v>
      </c>
      <c r="G256" s="71" t="s">
        <v>2394</v>
      </c>
      <c r="H256" s="63">
        <v>5</v>
      </c>
      <c r="I256" s="72" t="s">
        <v>2494</v>
      </c>
      <c r="J256" s="185"/>
      <c r="K256" s="35"/>
      <c r="L256" s="12"/>
      <c r="M256" s="14"/>
      <c r="N256" s="14"/>
      <c r="O256" s="13" t="s">
        <v>1579</v>
      </c>
      <c r="P256"/>
      <c r="Q256" s="110" t="s">
        <v>2594</v>
      </c>
    </row>
    <row r="257" spans="1:17" hidden="1">
      <c r="A257" s="29">
        <f>IF(B257="","",SUBTOTAL(103,$B$9:B257))</f>
        <v>2</v>
      </c>
      <c r="B257" s="30" t="s">
        <v>2420</v>
      </c>
      <c r="C257" s="31" t="s">
        <v>35</v>
      </c>
      <c r="D257" s="31" t="s">
        <v>1502</v>
      </c>
      <c r="E257" s="30" t="s">
        <v>1660</v>
      </c>
      <c r="F257" s="30" t="s">
        <v>1665</v>
      </c>
      <c r="G257" s="71" t="s">
        <v>2394</v>
      </c>
      <c r="H257" s="63">
        <v>12</v>
      </c>
      <c r="I257" s="72" t="s">
        <v>2491</v>
      </c>
      <c r="J257" s="185"/>
      <c r="K257" s="35"/>
      <c r="L257" s="12"/>
      <c r="M257" s="14"/>
      <c r="N257" s="14"/>
      <c r="O257" s="13" t="s">
        <v>1579</v>
      </c>
      <c r="P257"/>
      <c r="Q257" s="110" t="s">
        <v>2594</v>
      </c>
    </row>
    <row r="258" spans="1:17" hidden="1">
      <c r="A258" s="29">
        <f>IF(B258="","",SUBTOTAL(103,$B$9:B258))</f>
        <v>2</v>
      </c>
      <c r="B258" s="30" t="s">
        <v>2420</v>
      </c>
      <c r="C258" s="31" t="s">
        <v>34</v>
      </c>
      <c r="D258" s="31" t="s">
        <v>1502</v>
      </c>
      <c r="E258" s="30" t="s">
        <v>1660</v>
      </c>
      <c r="F258" s="30" t="s">
        <v>2398</v>
      </c>
      <c r="G258" s="71" t="s">
        <v>2392</v>
      </c>
      <c r="H258" s="63">
        <v>75</v>
      </c>
      <c r="I258" s="72" t="s">
        <v>2555</v>
      </c>
      <c r="J258" s="185"/>
      <c r="K258" s="35"/>
      <c r="L258" s="12"/>
      <c r="M258" s="14"/>
      <c r="N258" s="14"/>
      <c r="O258" s="13" t="s">
        <v>1579</v>
      </c>
      <c r="P258"/>
      <c r="Q258" s="110" t="s">
        <v>2594</v>
      </c>
    </row>
    <row r="259" spans="1:17" hidden="1">
      <c r="A259" s="29">
        <f>IF(B259="","",SUBTOTAL(103,$B$9:B259))</f>
        <v>2</v>
      </c>
      <c r="B259" s="30" t="s">
        <v>2420</v>
      </c>
      <c r="C259" s="31" t="s">
        <v>34</v>
      </c>
      <c r="D259" s="31" t="s">
        <v>1502</v>
      </c>
      <c r="E259" s="30" t="s">
        <v>1660</v>
      </c>
      <c r="F259" s="30" t="s">
        <v>2389</v>
      </c>
      <c r="G259" s="71" t="s">
        <v>2394</v>
      </c>
      <c r="H259" s="63">
        <v>3</v>
      </c>
      <c r="I259" s="72" t="s">
        <v>2491</v>
      </c>
      <c r="J259" s="185"/>
      <c r="K259" s="35"/>
      <c r="L259" s="12"/>
      <c r="M259" s="14"/>
      <c r="N259" s="14"/>
      <c r="O259" s="13" t="s">
        <v>1579</v>
      </c>
      <c r="P259"/>
      <c r="Q259" s="110" t="s">
        <v>2594</v>
      </c>
    </row>
    <row r="260" spans="1:17" hidden="1">
      <c r="A260" s="29">
        <f>IF(B260="","",SUBTOTAL(103,$B$9:B260))</f>
        <v>2</v>
      </c>
      <c r="B260" s="30" t="s">
        <v>2420</v>
      </c>
      <c r="C260" s="31" t="s">
        <v>34</v>
      </c>
      <c r="D260" s="31" t="s">
        <v>1502</v>
      </c>
      <c r="E260" s="30" t="s">
        <v>1660</v>
      </c>
      <c r="F260" s="30" t="s">
        <v>2367</v>
      </c>
      <c r="G260" s="71" t="s">
        <v>2397</v>
      </c>
      <c r="H260" s="63">
        <v>5</v>
      </c>
      <c r="I260" s="72" t="s">
        <v>2491</v>
      </c>
      <c r="J260" s="185"/>
      <c r="K260" s="35"/>
      <c r="L260" s="12"/>
      <c r="M260" s="14"/>
      <c r="N260" s="14"/>
      <c r="O260" s="13" t="s">
        <v>1579</v>
      </c>
      <c r="P260"/>
      <c r="Q260" s="110" t="s">
        <v>2594</v>
      </c>
    </row>
    <row r="261" spans="1:17" hidden="1">
      <c r="A261" s="29">
        <f>IF(B261="","",SUBTOTAL(103,$B$9:B261))</f>
        <v>2</v>
      </c>
      <c r="B261" s="30" t="s">
        <v>2420</v>
      </c>
      <c r="C261" s="31" t="s">
        <v>151</v>
      </c>
      <c r="D261" s="31" t="s">
        <v>1499</v>
      </c>
      <c r="E261" s="30" t="s">
        <v>1660</v>
      </c>
      <c r="F261" s="30" t="s">
        <v>1666</v>
      </c>
      <c r="G261" s="71" t="s">
        <v>2392</v>
      </c>
      <c r="H261" s="63">
        <v>24</v>
      </c>
      <c r="I261" s="72" t="s">
        <v>2491</v>
      </c>
      <c r="J261" s="185"/>
      <c r="K261" s="35"/>
      <c r="L261" s="12"/>
      <c r="M261" s="14"/>
      <c r="N261" s="14"/>
      <c r="O261" s="13" t="s">
        <v>1579</v>
      </c>
      <c r="P261"/>
      <c r="Q261" s="110" t="s">
        <v>2594</v>
      </c>
    </row>
    <row r="262" spans="1:17" hidden="1">
      <c r="A262" s="29">
        <f>IF(B262="","",SUBTOTAL(103,$B$9:B262))</f>
        <v>2</v>
      </c>
      <c r="B262" s="30" t="s">
        <v>2420</v>
      </c>
      <c r="C262" s="31" t="s">
        <v>175</v>
      </c>
      <c r="D262" s="31" t="s">
        <v>1499</v>
      </c>
      <c r="E262" s="30" t="s">
        <v>1660</v>
      </c>
      <c r="F262" s="30" t="s">
        <v>2399</v>
      </c>
      <c r="G262" s="71" t="s">
        <v>2400</v>
      </c>
      <c r="H262" s="63">
        <v>25</v>
      </c>
      <c r="I262" s="72" t="s">
        <v>2590</v>
      </c>
      <c r="J262" s="185"/>
      <c r="K262" s="35"/>
      <c r="L262" s="12"/>
      <c r="M262" s="14"/>
      <c r="N262" s="14"/>
      <c r="O262" s="13" t="s">
        <v>1579</v>
      </c>
      <c r="P262"/>
      <c r="Q262" s="110" t="s">
        <v>2594</v>
      </c>
    </row>
    <row r="263" spans="1:17">
      <c r="A263" s="29">
        <f>IF(B263="","",SUBTOTAL(103,$B$9:B263))</f>
        <v>3</v>
      </c>
      <c r="B263" s="30" t="s">
        <v>2420</v>
      </c>
      <c r="C263" s="31"/>
      <c r="D263" s="31" t="s">
        <v>740</v>
      </c>
      <c r="E263" s="30" t="s">
        <v>1660</v>
      </c>
      <c r="F263" s="30" t="s">
        <v>2746</v>
      </c>
      <c r="G263" s="71" t="s">
        <v>2401</v>
      </c>
      <c r="H263" s="63">
        <v>47</v>
      </c>
      <c r="I263" s="181" t="s">
        <v>2590</v>
      </c>
      <c r="J263" s="183"/>
      <c r="K263" s="35">
        <v>15</v>
      </c>
      <c r="L263" s="12" t="s">
        <v>147</v>
      </c>
      <c r="M263" s="14"/>
      <c r="N263" s="14"/>
      <c r="O263" s="13" t="s">
        <v>1579</v>
      </c>
      <c r="Q263" s="110" t="s">
        <v>2747</v>
      </c>
    </row>
    <row r="264" spans="1:17">
      <c r="A264" s="29">
        <f>IF(B264="","",SUBTOTAL(103,$B$9:B264))</f>
        <v>4</v>
      </c>
      <c r="B264" s="30" t="s">
        <v>2420</v>
      </c>
      <c r="C264" s="31"/>
      <c r="D264" s="31" t="s">
        <v>740</v>
      </c>
      <c r="E264" s="30" t="s">
        <v>1660</v>
      </c>
      <c r="F264" s="30" t="s">
        <v>2746</v>
      </c>
      <c r="G264" s="71" t="s">
        <v>2402</v>
      </c>
      <c r="H264" s="63">
        <v>99</v>
      </c>
      <c r="I264" s="181" t="s">
        <v>2590</v>
      </c>
      <c r="J264" s="183"/>
      <c r="K264" s="35">
        <v>15</v>
      </c>
      <c r="L264" s="12" t="s">
        <v>147</v>
      </c>
      <c r="M264" s="14"/>
      <c r="N264" s="14"/>
      <c r="O264" s="13" t="s">
        <v>1579</v>
      </c>
      <c r="Q264" s="110" t="s">
        <v>2747</v>
      </c>
    </row>
    <row r="265" spans="1:17" hidden="1">
      <c r="A265" s="29">
        <f>IF(B265="","",SUBTOTAL(103,$B$9:B265))</f>
        <v>4</v>
      </c>
      <c r="B265" s="30" t="s">
        <v>2420</v>
      </c>
      <c r="C265" s="31" t="s">
        <v>27</v>
      </c>
      <c r="D265" s="31" t="s">
        <v>1492</v>
      </c>
      <c r="E265" s="30" t="s">
        <v>1667</v>
      </c>
      <c r="F265" s="170" t="s">
        <v>2744</v>
      </c>
      <c r="G265" s="71" t="s">
        <v>2403</v>
      </c>
      <c r="H265" s="63">
        <v>36</v>
      </c>
      <c r="I265" s="72" t="s">
        <v>2563</v>
      </c>
      <c r="J265" s="185"/>
      <c r="K265" s="35"/>
      <c r="L265" s="12"/>
      <c r="M265" s="14"/>
      <c r="N265" s="14"/>
      <c r="O265" s="13" t="s">
        <v>1579</v>
      </c>
      <c r="P265"/>
      <c r="Q265" s="190" t="s">
        <v>2745</v>
      </c>
    </row>
    <row r="266" spans="1:17" hidden="1">
      <c r="A266" s="29">
        <f>IF(B266="","",SUBTOTAL(103,$B$9:B266))</f>
        <v>4</v>
      </c>
      <c r="B266" s="30" t="s">
        <v>2420</v>
      </c>
      <c r="C266" s="31" t="s">
        <v>152</v>
      </c>
      <c r="D266" s="31" t="s">
        <v>1492</v>
      </c>
      <c r="E266" s="30" t="s">
        <v>1667</v>
      </c>
      <c r="F266" s="30" t="s">
        <v>1668</v>
      </c>
      <c r="G266" s="71" t="s">
        <v>2403</v>
      </c>
      <c r="H266" s="63">
        <v>25</v>
      </c>
      <c r="I266" s="72" t="s">
        <v>2590</v>
      </c>
      <c r="J266" s="185"/>
      <c r="K266" s="35"/>
      <c r="L266" s="12"/>
      <c r="M266" s="14"/>
      <c r="N266" s="14"/>
      <c r="O266" s="13" t="s">
        <v>1579</v>
      </c>
      <c r="P266"/>
      <c r="Q266" s="110" t="s">
        <v>2594</v>
      </c>
    </row>
    <row r="267" spans="1:17" hidden="1">
      <c r="A267" s="29">
        <f>IF(B267="","",SUBTOTAL(103,$B$9:B267))</f>
        <v>4</v>
      </c>
      <c r="B267" s="30" t="s">
        <v>2420</v>
      </c>
      <c r="C267" s="31" t="s">
        <v>28</v>
      </c>
      <c r="D267" s="31" t="s">
        <v>1492</v>
      </c>
      <c r="E267" s="30" t="s">
        <v>1667</v>
      </c>
      <c r="F267" s="30" t="s">
        <v>1669</v>
      </c>
      <c r="G267" s="71" t="s">
        <v>2403</v>
      </c>
      <c r="H267" s="63">
        <v>8</v>
      </c>
      <c r="I267" s="72" t="s">
        <v>2491</v>
      </c>
      <c r="J267" s="185"/>
      <c r="K267" s="35"/>
      <c r="L267" s="12"/>
      <c r="M267" s="14"/>
      <c r="N267" s="14"/>
      <c r="O267" s="13" t="s">
        <v>1662</v>
      </c>
      <c r="P267"/>
      <c r="Q267" s="110" t="s">
        <v>2594</v>
      </c>
    </row>
    <row r="268" spans="1:17" hidden="1">
      <c r="A268" s="29">
        <f>IF(B268="","",SUBTOTAL(103,$B$9:B268))</f>
        <v>4</v>
      </c>
      <c r="B268" s="30" t="s">
        <v>2420</v>
      </c>
      <c r="C268" s="31" t="s">
        <v>29</v>
      </c>
      <c r="D268" s="31" t="s">
        <v>1499</v>
      </c>
      <c r="E268" s="30" t="s">
        <v>1667</v>
      </c>
      <c r="F268" s="30" t="s">
        <v>2404</v>
      </c>
      <c r="G268" s="71" t="s">
        <v>2403</v>
      </c>
      <c r="H268" s="63">
        <v>3</v>
      </c>
      <c r="I268" s="72" t="s">
        <v>2491</v>
      </c>
      <c r="J268" s="185"/>
      <c r="K268" s="35"/>
      <c r="L268" s="12"/>
      <c r="M268" s="14"/>
      <c r="N268" s="14"/>
      <c r="O268" s="13" t="s">
        <v>1579</v>
      </c>
      <c r="P268"/>
      <c r="Q268" s="110" t="s">
        <v>2594</v>
      </c>
    </row>
    <row r="269" spans="1:17" hidden="1">
      <c r="A269" s="29">
        <f>IF(B269="","",SUBTOTAL(103,$B$9:B269))</f>
        <v>4</v>
      </c>
      <c r="B269" s="30" t="s">
        <v>2420</v>
      </c>
      <c r="C269" s="31" t="s">
        <v>745</v>
      </c>
      <c r="D269" s="31" t="s">
        <v>1499</v>
      </c>
      <c r="E269" s="30" t="s">
        <v>1667</v>
      </c>
      <c r="F269" s="30" t="s">
        <v>1670</v>
      </c>
      <c r="G269" s="71" t="s">
        <v>2403</v>
      </c>
      <c r="H269" s="63">
        <v>6</v>
      </c>
      <c r="I269" s="72" t="s">
        <v>2491</v>
      </c>
      <c r="J269" s="185"/>
      <c r="K269" s="35"/>
      <c r="L269" s="12"/>
      <c r="M269" s="14"/>
      <c r="N269" s="14"/>
      <c r="O269" s="13" t="s">
        <v>1579</v>
      </c>
      <c r="P269"/>
      <c r="Q269" s="110" t="s">
        <v>2594</v>
      </c>
    </row>
    <row r="270" spans="1:17" hidden="1">
      <c r="A270" s="29">
        <f>IF(B270="","",SUBTOTAL(103,$B$9:B270))</f>
        <v>4</v>
      </c>
      <c r="B270" s="30" t="s">
        <v>2420</v>
      </c>
      <c r="C270" s="31" t="s">
        <v>153</v>
      </c>
      <c r="D270" s="31" t="s">
        <v>1499</v>
      </c>
      <c r="E270" s="30" t="s">
        <v>1667</v>
      </c>
      <c r="F270" s="30" t="s">
        <v>2405</v>
      </c>
      <c r="G270" s="71" t="s">
        <v>2403</v>
      </c>
      <c r="H270" s="63">
        <v>14</v>
      </c>
      <c r="I270" s="72" t="s">
        <v>2590</v>
      </c>
      <c r="J270" s="185"/>
      <c r="K270" s="35"/>
      <c r="L270" s="12"/>
      <c r="M270" s="14"/>
      <c r="N270" s="14"/>
      <c r="O270" s="13" t="s">
        <v>1579</v>
      </c>
      <c r="P270"/>
      <c r="Q270" s="110" t="s">
        <v>2594</v>
      </c>
    </row>
    <row r="271" spans="1:17" hidden="1">
      <c r="A271" s="29">
        <f>IF(B271="","",SUBTOTAL(103,$B$9:B271))</f>
        <v>4</v>
      </c>
      <c r="B271" s="30" t="s">
        <v>2420</v>
      </c>
      <c r="C271" s="31" t="s">
        <v>30</v>
      </c>
      <c r="D271" s="31" t="s">
        <v>1492</v>
      </c>
      <c r="E271" s="30" t="s">
        <v>1667</v>
      </c>
      <c r="F271" s="30" t="s">
        <v>1671</v>
      </c>
      <c r="G271" s="71" t="s">
        <v>2403</v>
      </c>
      <c r="H271" s="63">
        <v>11</v>
      </c>
      <c r="I271" s="72" t="s">
        <v>2491</v>
      </c>
      <c r="J271" s="185"/>
      <c r="K271" s="35"/>
      <c r="L271" s="12"/>
      <c r="M271" s="14"/>
      <c r="N271" s="14"/>
      <c r="O271" s="13" t="s">
        <v>1579</v>
      </c>
      <c r="P271"/>
      <c r="Q271" s="110" t="s">
        <v>2594</v>
      </c>
    </row>
    <row r="272" spans="1:17" hidden="1">
      <c r="A272" s="29">
        <f>IF(B272="","",SUBTOTAL(103,$B$9:B272))</f>
        <v>4</v>
      </c>
      <c r="B272" s="30" t="s">
        <v>2420</v>
      </c>
      <c r="C272" s="31" t="s">
        <v>31</v>
      </c>
      <c r="D272" s="31" t="s">
        <v>1502</v>
      </c>
      <c r="E272" s="30" t="s">
        <v>1667</v>
      </c>
      <c r="F272" s="30" t="s">
        <v>2406</v>
      </c>
      <c r="G272" s="71" t="s">
        <v>2403</v>
      </c>
      <c r="H272" s="63">
        <v>148</v>
      </c>
      <c r="I272" s="72" t="s">
        <v>2581</v>
      </c>
      <c r="J272" s="185"/>
      <c r="K272" s="35"/>
      <c r="L272" s="12"/>
      <c r="M272" s="14"/>
      <c r="N272" s="14"/>
      <c r="O272" s="13" t="s">
        <v>1579</v>
      </c>
      <c r="P272"/>
      <c r="Q272" s="110" t="s">
        <v>2594</v>
      </c>
    </row>
    <row r="273" spans="1:17" hidden="1">
      <c r="A273" s="29">
        <f>IF(B273="","",SUBTOTAL(103,$B$9:B273))</f>
        <v>4</v>
      </c>
      <c r="B273" s="30" t="s">
        <v>2420</v>
      </c>
      <c r="C273" s="31" t="s">
        <v>33</v>
      </c>
      <c r="D273" s="31" t="s">
        <v>1502</v>
      </c>
      <c r="E273" s="30" t="s">
        <v>1667</v>
      </c>
      <c r="F273" s="30" t="s">
        <v>2407</v>
      </c>
      <c r="G273" s="71" t="s">
        <v>2403</v>
      </c>
      <c r="H273" s="63">
        <v>80</v>
      </c>
      <c r="I273" s="72" t="s">
        <v>2590</v>
      </c>
      <c r="J273" s="185"/>
      <c r="K273" s="35"/>
      <c r="L273" s="12"/>
      <c r="M273" s="14"/>
      <c r="N273" s="14"/>
      <c r="O273" s="13" t="s">
        <v>1579</v>
      </c>
      <c r="P273"/>
      <c r="Q273" s="110" t="s">
        <v>2594</v>
      </c>
    </row>
    <row r="274" spans="1:17" hidden="1">
      <c r="A274" s="29">
        <f>IF(B274="","",SUBTOTAL(103,$B$9:B274))</f>
        <v>4</v>
      </c>
      <c r="B274" s="30" t="s">
        <v>2420</v>
      </c>
      <c r="C274" s="31" t="s">
        <v>35</v>
      </c>
      <c r="D274" s="31" t="s">
        <v>1502</v>
      </c>
      <c r="E274" s="30" t="s">
        <v>1667</v>
      </c>
      <c r="F274" s="30" t="s">
        <v>2408</v>
      </c>
      <c r="G274" s="71" t="s">
        <v>2403</v>
      </c>
      <c r="H274" s="63">
        <v>20</v>
      </c>
      <c r="I274" s="72" t="s">
        <v>2491</v>
      </c>
      <c r="J274" s="185"/>
      <c r="K274" s="35"/>
      <c r="L274" s="12"/>
      <c r="M274" s="14"/>
      <c r="N274" s="14"/>
      <c r="O274" s="13" t="s">
        <v>1579</v>
      </c>
      <c r="P274"/>
      <c r="Q274" s="110" t="s">
        <v>2594</v>
      </c>
    </row>
    <row r="275" spans="1:17">
      <c r="A275" s="29">
        <f>IF(B275="","",SUBTOTAL(103,$B$9:B275))</f>
        <v>5</v>
      </c>
      <c r="B275" s="30" t="s">
        <v>2420</v>
      </c>
      <c r="C275" s="31" t="s">
        <v>732</v>
      </c>
      <c r="D275" s="31" t="s">
        <v>1499</v>
      </c>
      <c r="E275" s="30" t="s">
        <v>1667</v>
      </c>
      <c r="F275" s="30" t="s">
        <v>1672</v>
      </c>
      <c r="G275" s="71" t="s">
        <v>2403</v>
      </c>
      <c r="H275" s="63">
        <v>12</v>
      </c>
      <c r="I275" s="72" t="s">
        <v>2491</v>
      </c>
      <c r="J275" s="185"/>
      <c r="K275" s="35">
        <v>15</v>
      </c>
      <c r="L275" s="12" t="s">
        <v>147</v>
      </c>
      <c r="M275" s="14"/>
      <c r="N275" s="14"/>
      <c r="O275" s="13" t="s">
        <v>1662</v>
      </c>
      <c r="P275"/>
      <c r="Q275" s="110" t="s">
        <v>2594</v>
      </c>
    </row>
    <row r="276" spans="1:17" hidden="1">
      <c r="A276" s="29">
        <f>IF(B276="","",SUBTOTAL(103,$B$9:B276))</f>
        <v>5</v>
      </c>
      <c r="B276" s="30" t="s">
        <v>2420</v>
      </c>
      <c r="C276" s="31" t="s">
        <v>151</v>
      </c>
      <c r="D276" s="31" t="s">
        <v>1499</v>
      </c>
      <c r="E276" s="30" t="s">
        <v>1667</v>
      </c>
      <c r="F276" s="30" t="s">
        <v>1673</v>
      </c>
      <c r="G276" s="71" t="s">
        <v>2403</v>
      </c>
      <c r="H276" s="63">
        <v>32</v>
      </c>
      <c r="I276" s="72" t="s">
        <v>2553</v>
      </c>
      <c r="J276" s="185"/>
      <c r="K276" s="35"/>
      <c r="L276" s="12"/>
      <c r="M276" s="14"/>
      <c r="N276" s="14"/>
      <c r="O276" s="13" t="s">
        <v>1579</v>
      </c>
      <c r="P276"/>
      <c r="Q276" s="110" t="s">
        <v>2594</v>
      </c>
    </row>
    <row r="277" spans="1:17" hidden="1">
      <c r="A277" s="29">
        <f>IF(B277="","",SUBTOTAL(103,$B$9:B277))</f>
        <v>5</v>
      </c>
      <c r="B277" s="30" t="s">
        <v>2420</v>
      </c>
      <c r="C277" s="31" t="s">
        <v>1575</v>
      </c>
      <c r="D277" s="31" t="s">
        <v>1499</v>
      </c>
      <c r="E277" s="30" t="s">
        <v>1667</v>
      </c>
      <c r="F277" s="30" t="s">
        <v>2409</v>
      </c>
      <c r="G277" s="71" t="s">
        <v>2403</v>
      </c>
      <c r="H277" s="63">
        <v>16</v>
      </c>
      <c r="I277" s="72" t="s">
        <v>2491</v>
      </c>
      <c r="J277" s="185"/>
      <c r="K277" s="35"/>
      <c r="L277" s="12"/>
      <c r="M277" s="14"/>
      <c r="N277" s="14"/>
      <c r="O277" s="13" t="s">
        <v>1579</v>
      </c>
      <c r="P277"/>
      <c r="Q277" s="110" t="s">
        <v>2594</v>
      </c>
    </row>
    <row r="278" spans="1:17" hidden="1">
      <c r="A278" s="29">
        <f>IF(B278="","",SUBTOTAL(103,$B$9:B278))</f>
        <v>5</v>
      </c>
      <c r="B278" s="30" t="s">
        <v>2420</v>
      </c>
      <c r="C278" s="31" t="s">
        <v>2383</v>
      </c>
      <c r="D278" s="31" t="s">
        <v>2785</v>
      </c>
      <c r="E278" s="30" t="s">
        <v>1667</v>
      </c>
      <c r="F278" s="30" t="s">
        <v>1667</v>
      </c>
      <c r="G278" s="71" t="s">
        <v>2403</v>
      </c>
      <c r="H278" s="63">
        <v>917</v>
      </c>
      <c r="I278" s="72" t="s">
        <v>2566</v>
      </c>
      <c r="J278" s="185"/>
      <c r="K278" s="35">
        <v>21</v>
      </c>
      <c r="L278" s="12"/>
      <c r="M278" s="14"/>
      <c r="N278" s="14"/>
      <c r="O278" s="13" t="s">
        <v>1579</v>
      </c>
      <c r="P278"/>
      <c r="Q278" s="110" t="s">
        <v>2594</v>
      </c>
    </row>
    <row r="279" spans="1:17" hidden="1">
      <c r="A279" s="29">
        <f>IF(B279="","",SUBTOTAL(103,$B$9:B279))</f>
        <v>5</v>
      </c>
      <c r="B279" s="30" t="s">
        <v>2420</v>
      </c>
      <c r="C279" s="31" t="s">
        <v>27</v>
      </c>
      <c r="D279" s="31" t="s">
        <v>1478</v>
      </c>
      <c r="E279" s="30" t="s">
        <v>1674</v>
      </c>
      <c r="F279" s="30" t="s">
        <v>1675</v>
      </c>
      <c r="G279" s="71"/>
      <c r="H279" s="63">
        <v>4783</v>
      </c>
      <c r="I279" s="182" t="s">
        <v>2725</v>
      </c>
      <c r="J279" s="183"/>
      <c r="K279" s="35"/>
      <c r="L279" s="12"/>
      <c r="M279" s="14" t="s">
        <v>1676</v>
      </c>
      <c r="N279" s="14">
        <v>42</v>
      </c>
      <c r="O279" s="13" t="s">
        <v>1579</v>
      </c>
      <c r="Q279" s="110" t="s">
        <v>2594</v>
      </c>
    </row>
    <row r="280" spans="1:17" hidden="1">
      <c r="A280" s="29">
        <f>IF(B280="","",SUBTOTAL(103,$B$9:B280))</f>
        <v>5</v>
      </c>
      <c r="B280" s="30" t="s">
        <v>2420</v>
      </c>
      <c r="C280" s="31" t="s">
        <v>27</v>
      </c>
      <c r="D280" s="31" t="s">
        <v>1478</v>
      </c>
      <c r="E280" s="30" t="s">
        <v>1674</v>
      </c>
      <c r="F280" s="30" t="s">
        <v>1677</v>
      </c>
      <c r="G280" s="71"/>
      <c r="H280" s="63">
        <v>5937</v>
      </c>
      <c r="I280" s="182" t="s">
        <v>2726</v>
      </c>
      <c r="J280" s="183"/>
      <c r="K280" s="35"/>
      <c r="L280" s="12"/>
      <c r="M280" s="14" t="s">
        <v>1678</v>
      </c>
      <c r="N280" s="14">
        <v>32</v>
      </c>
      <c r="O280" s="13" t="s">
        <v>1579</v>
      </c>
      <c r="Q280" s="110" t="s">
        <v>2594</v>
      </c>
    </row>
    <row r="281" spans="1:17" hidden="1">
      <c r="A281" s="29">
        <f>IF(B281="","",SUBTOTAL(103,$B$9:B281))</f>
        <v>5</v>
      </c>
      <c r="B281" s="30" t="s">
        <v>2420</v>
      </c>
      <c r="C281" s="31" t="s">
        <v>27</v>
      </c>
      <c r="D281" s="31" t="s">
        <v>1478</v>
      </c>
      <c r="E281" s="30" t="s">
        <v>1674</v>
      </c>
      <c r="F281" s="30" t="s">
        <v>1679</v>
      </c>
      <c r="G281" s="71"/>
      <c r="H281" s="63">
        <v>6004</v>
      </c>
      <c r="I281" s="182" t="s">
        <v>2727</v>
      </c>
      <c r="J281" s="183"/>
      <c r="K281" s="35"/>
      <c r="L281" s="12"/>
      <c r="M281" s="14" t="s">
        <v>1680</v>
      </c>
      <c r="N281" s="14">
        <v>45</v>
      </c>
      <c r="O281" s="13" t="s">
        <v>1579</v>
      </c>
      <c r="Q281" s="110" t="s">
        <v>2594</v>
      </c>
    </row>
    <row r="282" spans="1:17" hidden="1">
      <c r="A282" s="29">
        <f>IF(B282="","",SUBTOTAL(103,$B$9:B282))</f>
        <v>5</v>
      </c>
      <c r="B282" s="30" t="s">
        <v>2420</v>
      </c>
      <c r="C282" s="31" t="s">
        <v>27</v>
      </c>
      <c r="D282" s="31" t="s">
        <v>1478</v>
      </c>
      <c r="E282" s="30" t="s">
        <v>1674</v>
      </c>
      <c r="F282" s="30" t="s">
        <v>1681</v>
      </c>
      <c r="G282" s="71"/>
      <c r="H282" s="63">
        <v>4657</v>
      </c>
      <c r="I282" s="182" t="s">
        <v>2728</v>
      </c>
      <c r="J282" s="183"/>
      <c r="K282" s="35"/>
      <c r="L282" s="12"/>
      <c r="M282" s="14" t="s">
        <v>1682</v>
      </c>
      <c r="N282" s="14">
        <v>51</v>
      </c>
      <c r="O282" s="13" t="s">
        <v>1579</v>
      </c>
      <c r="Q282" s="110" t="s">
        <v>2594</v>
      </c>
    </row>
    <row r="283" spans="1:17" hidden="1">
      <c r="A283" s="29">
        <f>IF(B283="","",SUBTOTAL(103,$B$9:B283))</f>
        <v>5</v>
      </c>
      <c r="B283" s="30" t="s">
        <v>2420</v>
      </c>
      <c r="C283" s="31" t="s">
        <v>27</v>
      </c>
      <c r="D283" s="31" t="s">
        <v>1478</v>
      </c>
      <c r="E283" s="30" t="s">
        <v>1674</v>
      </c>
      <c r="F283" s="30" t="s">
        <v>1683</v>
      </c>
      <c r="G283" s="71"/>
      <c r="H283" s="63">
        <v>3290</v>
      </c>
      <c r="I283" s="182" t="s">
        <v>2729</v>
      </c>
      <c r="J283" s="183"/>
      <c r="K283" s="35"/>
      <c r="L283" s="12"/>
      <c r="M283" s="14" t="s">
        <v>1682</v>
      </c>
      <c r="N283" s="14">
        <v>32</v>
      </c>
      <c r="O283" s="13" t="s">
        <v>1579</v>
      </c>
      <c r="Q283" s="110" t="s">
        <v>2594</v>
      </c>
    </row>
    <row r="284" spans="1:17" hidden="1">
      <c r="A284" s="29">
        <f>IF(B284="","",SUBTOTAL(103,$B$9:B284))</f>
        <v>5</v>
      </c>
      <c r="B284" s="30" t="s">
        <v>2420</v>
      </c>
      <c r="C284" s="31" t="s">
        <v>27</v>
      </c>
      <c r="D284" s="31" t="s">
        <v>1478</v>
      </c>
      <c r="E284" s="30" t="s">
        <v>1674</v>
      </c>
      <c r="F284" s="30" t="s">
        <v>1515</v>
      </c>
      <c r="G284" s="71"/>
      <c r="H284" s="63">
        <v>7641</v>
      </c>
      <c r="I284" s="182" t="s">
        <v>2730</v>
      </c>
      <c r="J284" s="183"/>
      <c r="K284" s="35"/>
      <c r="L284" s="12"/>
      <c r="M284" s="14" t="s">
        <v>1682</v>
      </c>
      <c r="N284" s="14">
        <v>34</v>
      </c>
      <c r="O284" s="13" t="s">
        <v>1579</v>
      </c>
      <c r="Q284" s="110" t="s">
        <v>2594</v>
      </c>
    </row>
    <row r="285" spans="1:17" hidden="1">
      <c r="A285" s="29">
        <f>IF(B285="","",SUBTOTAL(103,$B$9:B285))</f>
        <v>5</v>
      </c>
      <c r="B285" s="30" t="s">
        <v>2420</v>
      </c>
      <c r="C285" s="31" t="s">
        <v>175</v>
      </c>
      <c r="D285" s="31" t="s">
        <v>1478</v>
      </c>
      <c r="E285" s="30" t="s">
        <v>1674</v>
      </c>
      <c r="F285" s="30" t="s">
        <v>1684</v>
      </c>
      <c r="G285" s="71"/>
      <c r="H285" s="63">
        <v>3163</v>
      </c>
      <c r="I285" s="182" t="s">
        <v>2731</v>
      </c>
      <c r="J285" s="183"/>
      <c r="K285" s="35"/>
      <c r="L285" s="12"/>
      <c r="M285" s="14" t="s">
        <v>1685</v>
      </c>
      <c r="N285" s="14">
        <v>47</v>
      </c>
      <c r="O285" s="13" t="s">
        <v>1579</v>
      </c>
      <c r="Q285" s="110" t="s">
        <v>2594</v>
      </c>
    </row>
    <row r="286" spans="1:17" hidden="1">
      <c r="A286" s="29">
        <f>IF(B286="","",SUBTOTAL(103,$B$9:B286))</f>
        <v>5</v>
      </c>
      <c r="B286" s="30" t="s">
        <v>2420</v>
      </c>
      <c r="C286" s="31" t="s">
        <v>35</v>
      </c>
      <c r="D286" s="31" t="s">
        <v>1478</v>
      </c>
      <c r="E286" s="30" t="s">
        <v>1674</v>
      </c>
      <c r="F286" s="30" t="s">
        <v>1686</v>
      </c>
      <c r="G286" s="71"/>
      <c r="H286" s="63">
        <v>3462</v>
      </c>
      <c r="I286" s="181" t="s">
        <v>2544</v>
      </c>
      <c r="J286" s="183"/>
      <c r="K286" s="35"/>
      <c r="L286" s="12"/>
      <c r="M286" s="14" t="s">
        <v>1687</v>
      </c>
      <c r="N286" s="14">
        <v>35</v>
      </c>
      <c r="O286" s="13" t="s">
        <v>1579</v>
      </c>
      <c r="Q286" s="110" t="s">
        <v>2594</v>
      </c>
    </row>
    <row r="287" spans="1:17" hidden="1">
      <c r="A287" s="29">
        <f>IF(B287="","",SUBTOTAL(103,$B$9:B287))</f>
        <v>5</v>
      </c>
      <c r="B287" s="30" t="s">
        <v>2420</v>
      </c>
      <c r="C287" s="31" t="s">
        <v>35</v>
      </c>
      <c r="D287" s="31" t="s">
        <v>1478</v>
      </c>
      <c r="E287" s="30" t="s">
        <v>1674</v>
      </c>
      <c r="F287" s="30" t="s">
        <v>1688</v>
      </c>
      <c r="G287" s="71"/>
      <c r="H287" s="63">
        <v>3988</v>
      </c>
      <c r="I287" s="181" t="s">
        <v>2545</v>
      </c>
      <c r="J287" s="183"/>
      <c r="K287" s="35"/>
      <c r="L287" s="12"/>
      <c r="M287" s="14" t="s">
        <v>1689</v>
      </c>
      <c r="N287" s="14">
        <v>35</v>
      </c>
      <c r="O287" s="13" t="s">
        <v>1579</v>
      </c>
      <c r="Q287" s="110" t="s">
        <v>2594</v>
      </c>
    </row>
    <row r="288" spans="1:17" hidden="1">
      <c r="A288" s="29">
        <f>IF(B288="","",SUBTOTAL(103,$B$9:B288))</f>
        <v>5</v>
      </c>
      <c r="B288" s="30" t="s">
        <v>2420</v>
      </c>
      <c r="C288" s="31" t="s">
        <v>31</v>
      </c>
      <c r="D288" s="31" t="s">
        <v>1478</v>
      </c>
      <c r="E288" s="30" t="s">
        <v>1674</v>
      </c>
      <c r="F288" s="30" t="s">
        <v>1690</v>
      </c>
      <c r="G288" s="71"/>
      <c r="H288" s="63">
        <v>1660</v>
      </c>
      <c r="I288" s="181" t="s">
        <v>2732</v>
      </c>
      <c r="J288" s="183"/>
      <c r="K288" s="35"/>
      <c r="L288" s="12"/>
      <c r="M288" s="14" t="s">
        <v>1691</v>
      </c>
      <c r="N288" s="14">
        <v>40</v>
      </c>
      <c r="O288" s="13" t="s">
        <v>1579</v>
      </c>
      <c r="Q288" s="110" t="s">
        <v>2594</v>
      </c>
    </row>
    <row r="289" spans="1:17" hidden="1">
      <c r="A289" s="29">
        <f>IF(B289="","",SUBTOTAL(103,$B$9:B289))</f>
        <v>5</v>
      </c>
      <c r="B289" s="30" t="s">
        <v>2420</v>
      </c>
      <c r="C289" s="31" t="s">
        <v>2007</v>
      </c>
      <c r="D289" s="31" t="s">
        <v>2336</v>
      </c>
      <c r="E289" s="30" t="s">
        <v>2410</v>
      </c>
      <c r="F289" s="30" t="s">
        <v>2411</v>
      </c>
      <c r="G289" s="71" t="s">
        <v>2412</v>
      </c>
      <c r="H289" s="63">
        <v>160</v>
      </c>
      <c r="I289" s="72" t="s">
        <v>2570</v>
      </c>
      <c r="J289" s="185"/>
      <c r="K289" s="35"/>
      <c r="L289" s="12"/>
      <c r="M289" s="14" t="s">
        <v>2419</v>
      </c>
      <c r="N289" s="14" t="s">
        <v>1832</v>
      </c>
      <c r="O289" s="13" t="s">
        <v>1579</v>
      </c>
      <c r="P289"/>
      <c r="Q289" s="110" t="s">
        <v>2594</v>
      </c>
    </row>
    <row r="290" spans="1:17" hidden="1">
      <c r="A290" s="29">
        <f>IF(B290="","",SUBTOTAL(103,$B$9:B290))</f>
        <v>5</v>
      </c>
      <c r="B290" s="30" t="s">
        <v>2420</v>
      </c>
      <c r="C290" s="31" t="s">
        <v>2007</v>
      </c>
      <c r="D290" s="31" t="s">
        <v>2336</v>
      </c>
      <c r="E290" s="30" t="s">
        <v>2410</v>
      </c>
      <c r="F290" s="30" t="s">
        <v>2413</v>
      </c>
      <c r="G290" s="71" t="s">
        <v>2414</v>
      </c>
      <c r="H290" s="63">
        <v>170</v>
      </c>
      <c r="I290" s="72" t="s">
        <v>2589</v>
      </c>
      <c r="J290" s="185"/>
      <c r="K290" s="35"/>
      <c r="L290" s="12"/>
      <c r="M290" s="14" t="s">
        <v>1831</v>
      </c>
      <c r="N290" s="14" t="s">
        <v>1832</v>
      </c>
      <c r="O290" s="13" t="s">
        <v>1579</v>
      </c>
      <c r="P290"/>
      <c r="Q290" s="110" t="s">
        <v>2594</v>
      </c>
    </row>
    <row r="291" spans="1:17" hidden="1">
      <c r="A291" s="29">
        <f>IF(B291="","",SUBTOTAL(103,$B$9:B291))</f>
        <v>5</v>
      </c>
      <c r="B291" s="30" t="s">
        <v>2420</v>
      </c>
      <c r="C291" s="31" t="s">
        <v>2338</v>
      </c>
      <c r="D291" s="31" t="s">
        <v>2336</v>
      </c>
      <c r="E291" s="30" t="s">
        <v>2410</v>
      </c>
      <c r="F291" s="30" t="s">
        <v>2415</v>
      </c>
      <c r="G291" s="71" t="s">
        <v>2416</v>
      </c>
      <c r="H291" s="63">
        <v>200</v>
      </c>
      <c r="I291" s="72" t="s">
        <v>2567</v>
      </c>
      <c r="J291" s="185"/>
      <c r="K291" s="35"/>
      <c r="L291" s="12"/>
      <c r="M291" s="14" t="s">
        <v>1831</v>
      </c>
      <c r="N291" s="14" t="s">
        <v>1664</v>
      </c>
      <c r="O291" s="13" t="s">
        <v>1579</v>
      </c>
      <c r="P291"/>
      <c r="Q291" s="110" t="s">
        <v>2594</v>
      </c>
    </row>
    <row r="292" spans="1:17" hidden="1">
      <c r="A292" s="29" t="str">
        <f>IF(B292="","",SUBTOTAL(103,$B$9:B292))</f>
        <v/>
      </c>
      <c r="B292" s="30"/>
      <c r="C292" s="31"/>
      <c r="D292" s="31"/>
      <c r="E292" s="30"/>
      <c r="F292" s="30"/>
      <c r="G292" s="71"/>
      <c r="H292" s="63"/>
      <c r="I292" s="72"/>
      <c r="J292" s="185"/>
      <c r="K292" s="35"/>
      <c r="L292" s="12"/>
      <c r="M292" s="16"/>
      <c r="N292" s="16"/>
      <c r="O292" s="17"/>
      <c r="P292"/>
      <c r="Q292" s="105" t="s">
        <v>2515</v>
      </c>
    </row>
    <row r="293" spans="1:17" hidden="1">
      <c r="A293" s="29" t="str">
        <f>IF(B293="","",SUBTOTAL(103,$B$9:B293))</f>
        <v/>
      </c>
      <c r="B293" s="30"/>
      <c r="C293" s="31"/>
      <c r="D293" s="31"/>
      <c r="E293" s="30"/>
      <c r="F293" s="30"/>
      <c r="G293" s="73" t="s">
        <v>2421</v>
      </c>
      <c r="H293" s="63">
        <f>SUBTOTAL(9,H9:H291)</f>
        <v>224</v>
      </c>
      <c r="I293" s="72"/>
      <c r="J293" s="185"/>
      <c r="K293" s="35"/>
      <c r="L293" s="12"/>
      <c r="M293" s="16"/>
      <c r="N293" s="16"/>
      <c r="O293" s="17"/>
      <c r="P293"/>
      <c r="Q293" s="105" t="s">
        <v>2515</v>
      </c>
    </row>
    <row r="294" spans="1:17" hidden="1">
      <c r="A294" s="29" t="str">
        <f>IF(B294="","",SUBTOTAL(103,$B$9:B294))</f>
        <v/>
      </c>
      <c r="B294" s="30"/>
      <c r="C294" s="31"/>
      <c r="D294" s="31"/>
      <c r="E294" s="30"/>
      <c r="F294" s="30"/>
      <c r="G294" s="71"/>
      <c r="H294" s="63"/>
      <c r="I294" s="72"/>
      <c r="J294" s="185"/>
      <c r="K294" s="35"/>
      <c r="L294" s="12"/>
      <c r="M294" s="16"/>
      <c r="N294" s="16"/>
      <c r="O294" s="17"/>
      <c r="P294"/>
    </row>
    <row r="295" spans="1:17" hidden="1">
      <c r="A295" s="29" t="str">
        <f>IF(B295="","",SUBTOTAL(103,$B$9:B295))</f>
        <v/>
      </c>
      <c r="B295" s="30"/>
      <c r="C295" s="31"/>
      <c r="D295" s="31"/>
      <c r="E295" s="30"/>
      <c r="F295" s="30"/>
      <c r="G295" s="71"/>
      <c r="H295" s="63"/>
      <c r="I295" s="72"/>
      <c r="J295" s="185"/>
      <c r="K295" s="35"/>
      <c r="L295" s="12"/>
      <c r="M295" s="16"/>
      <c r="N295" s="16"/>
      <c r="O295" s="17"/>
      <c r="P295"/>
    </row>
    <row r="296" spans="1:17" hidden="1">
      <c r="A296" s="29" t="str">
        <f>IF(B296="","",SUBTOTAL(103,$B$9:B296))</f>
        <v/>
      </c>
      <c r="B296" s="30"/>
      <c r="C296" s="31"/>
      <c r="D296" s="31"/>
      <c r="E296" s="30"/>
      <c r="F296" s="30"/>
      <c r="G296" s="71"/>
      <c r="H296" s="63"/>
      <c r="I296" s="72"/>
      <c r="J296" s="185"/>
      <c r="K296" s="35"/>
      <c r="L296" s="12"/>
      <c r="M296" s="16"/>
      <c r="N296" s="16"/>
      <c r="O296" s="17"/>
      <c r="P296"/>
    </row>
    <row r="297" spans="1:17" hidden="1">
      <c r="A297" s="29" t="str">
        <f>IF(B297="","",SUBTOTAL(103,$B$9:B297))</f>
        <v/>
      </c>
      <c r="B297" s="30"/>
      <c r="C297" s="31"/>
      <c r="D297" s="31"/>
      <c r="E297" s="30"/>
      <c r="F297" s="30"/>
      <c r="G297" s="71"/>
      <c r="H297" s="63"/>
      <c r="I297" s="72"/>
      <c r="J297" s="185"/>
      <c r="K297" s="35"/>
      <c r="L297" s="12"/>
      <c r="M297" s="16"/>
      <c r="N297" s="16"/>
      <c r="O297" s="17"/>
      <c r="P297"/>
    </row>
    <row r="298" spans="1:17">
      <c r="A298" s="29" t="str">
        <f>IF(B298="","",SUBTOTAL(103,$B$9:B298))</f>
        <v/>
      </c>
      <c r="B298" s="30"/>
      <c r="C298" s="31"/>
      <c r="D298" s="31"/>
      <c r="E298" s="30"/>
      <c r="F298" s="30"/>
      <c r="G298" s="71"/>
      <c r="H298" s="63"/>
      <c r="I298" s="72"/>
      <c r="J298" s="185"/>
      <c r="K298" s="35"/>
      <c r="L298" s="12" t="s">
        <v>147</v>
      </c>
      <c r="M298" s="16"/>
      <c r="N298" s="16"/>
      <c r="O298" s="17"/>
      <c r="P298"/>
    </row>
  </sheetData>
  <autoFilter ref="A8:S298">
    <filterColumn colId="11">
      <customFilters>
        <customFilter operator="notEqual" val=" "/>
      </customFilters>
    </filterColumn>
  </autoFilter>
  <mergeCells count="1">
    <mergeCell ref="A2:K2"/>
  </mergeCells>
  <phoneticPr fontId="8"/>
  <dataValidations count="2">
    <dataValidation type="list" allowBlank="1" showInputMessage="1" showErrorMessage="1" sqref="L13:L15 L26">
      <formula1>$K$6</formula1>
    </dataValidation>
    <dataValidation type="list" allowBlank="1" showInputMessage="1" showErrorMessage="1" sqref="L9:L12 L16:L25 L27:L298">
      <formula1>$L$6</formula1>
    </dataValidation>
  </dataValidations>
  <printOptions horizontalCentered="1"/>
  <pageMargins left="0.70866141732283472" right="0.70866141732283472" top="0.35433070866141736" bottom="0.55118110236220474" header="0.31496062992125984" footer="0.31496062992125984"/>
  <pageSetup paperSize="9" orientation="landscape" horizontalDpi="1200" verticalDpi="1200" r:id="rId1"/>
  <headerFooter>
    <oddHeader>&amp;R【別紙４】</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CFF"/>
    <pageSetUpPr fitToPage="1"/>
  </sheetPr>
  <dimension ref="A1:Q145"/>
  <sheetViews>
    <sheetView zoomScaleNormal="100" workbookViewId="0">
      <pane ySplit="8" topLeftCell="A36" activePane="bottomLeft" state="frozen"/>
      <selection activeCell="G21" sqref="G21"/>
      <selection pane="bottomLeft" activeCell="F3" sqref="F3"/>
    </sheetView>
  </sheetViews>
  <sheetFormatPr defaultRowHeight="13.5" outlineLevelRow="1" outlineLevelCol="1"/>
  <cols>
    <col min="1" max="1" width="5.25" customWidth="1"/>
    <col min="2" max="2" width="10.625" style="3" customWidth="1"/>
    <col min="3" max="3" width="15" style="3" bestFit="1" customWidth="1"/>
    <col min="4" max="4" width="11" hidden="1" customWidth="1" outlineLevel="1"/>
    <col min="5" max="5" width="6.625" style="1" customWidth="1" collapsed="1"/>
    <col min="6" max="6" width="27.375" style="3" customWidth="1"/>
    <col min="7" max="7" width="16.625" style="3" customWidth="1"/>
    <col min="8" max="8" width="9.125" style="3" customWidth="1"/>
    <col min="9" max="9" width="10.75" customWidth="1"/>
    <col min="10" max="10" width="5.875" style="3" customWidth="1"/>
    <col min="11" max="11" width="9.875" customWidth="1"/>
    <col min="12" max="12" width="5.5" style="3" customWidth="1"/>
    <col min="13" max="13" width="9.375" customWidth="1"/>
    <col min="14" max="14" width="21.375" hidden="1" customWidth="1" outlineLevel="1"/>
    <col min="15" max="16" width="9" hidden="1" customWidth="1" outlineLevel="1"/>
    <col min="17" max="17" width="9" collapsed="1"/>
  </cols>
  <sheetData>
    <row r="1" spans="1:16" ht="18.75" customHeight="1"/>
    <row r="2" spans="1:16" ht="18.75" customHeight="1">
      <c r="A2" s="23"/>
      <c r="B2" s="216" t="s">
        <v>2793</v>
      </c>
      <c r="C2" s="235"/>
      <c r="D2" s="235"/>
      <c r="E2" s="235"/>
      <c r="F2" s="235"/>
      <c r="G2" s="235"/>
      <c r="H2" s="235"/>
      <c r="I2" s="235"/>
      <c r="J2" s="235"/>
      <c r="K2" s="235"/>
      <c r="L2" s="235"/>
      <c r="M2" s="23"/>
    </row>
    <row r="3" spans="1:16" ht="18.75" customHeight="1">
      <c r="A3" s="23"/>
      <c r="B3" s="112"/>
      <c r="C3" s="113"/>
      <c r="D3" s="113"/>
      <c r="E3" s="113"/>
      <c r="F3" s="113"/>
      <c r="G3" s="113"/>
      <c r="H3" s="113"/>
      <c r="I3" s="113"/>
      <c r="J3" s="113"/>
      <c r="K3" s="113"/>
      <c r="L3" s="113"/>
      <c r="M3" s="23"/>
    </row>
    <row r="4" spans="1:16" hidden="1" outlineLevel="1"/>
    <row r="5" spans="1:16" hidden="1" outlineLevel="1"/>
    <row r="6" spans="1:16" hidden="1" outlineLevel="1">
      <c r="E6"/>
      <c r="N6" s="9" t="s">
        <v>727</v>
      </c>
    </row>
    <row r="7" spans="1:16" ht="18.75" collapsed="1">
      <c r="A7" s="103" t="s">
        <v>2787</v>
      </c>
      <c r="E7"/>
      <c r="N7" s="9"/>
    </row>
    <row r="8" spans="1:16" ht="27">
      <c r="A8" s="38" t="s">
        <v>1468</v>
      </c>
      <c r="B8" s="26" t="s">
        <v>726</v>
      </c>
      <c r="C8" s="28" t="s">
        <v>2426</v>
      </c>
      <c r="D8" s="210" t="s">
        <v>2</v>
      </c>
      <c r="E8" s="115" t="s">
        <v>1469</v>
      </c>
      <c r="F8" s="26" t="s">
        <v>0</v>
      </c>
      <c r="G8" s="26" t="s">
        <v>1900</v>
      </c>
      <c r="H8" s="217" t="s">
        <v>2598</v>
      </c>
      <c r="I8" s="218"/>
      <c r="J8" s="219"/>
      <c r="K8" s="236" t="s">
        <v>1901</v>
      </c>
      <c r="L8" s="237"/>
      <c r="M8" s="51" t="s">
        <v>2163</v>
      </c>
      <c r="N8" s="111" t="s">
        <v>171</v>
      </c>
      <c r="O8" s="178" t="s">
        <v>2692</v>
      </c>
    </row>
    <row r="9" spans="1:16" hidden="1">
      <c r="A9" s="29">
        <f>IF(B9="","",SUBTOTAL(103,$B$9:B9))</f>
        <v>0</v>
      </c>
      <c r="B9" s="62" t="s">
        <v>1899</v>
      </c>
      <c r="C9" s="62" t="s">
        <v>1692</v>
      </c>
      <c r="D9" s="37" t="s">
        <v>986</v>
      </c>
      <c r="E9" s="31" t="s">
        <v>736</v>
      </c>
      <c r="F9" s="30" t="s">
        <v>1694</v>
      </c>
      <c r="G9" s="30" t="s">
        <v>1695</v>
      </c>
      <c r="H9" s="30" t="s">
        <v>1693</v>
      </c>
      <c r="I9" s="65">
        <v>700</v>
      </c>
      <c r="J9" s="66" t="s">
        <v>1898</v>
      </c>
      <c r="K9" s="65">
        <v>40</v>
      </c>
      <c r="L9" s="66" t="s">
        <v>741</v>
      </c>
      <c r="M9" s="35"/>
      <c r="N9" s="12"/>
      <c r="P9" s="105" t="s">
        <v>2621</v>
      </c>
    </row>
    <row r="10" spans="1:16" hidden="1">
      <c r="A10" s="29">
        <f>IF(B10="","",SUBTOTAL(103,$B$9:B10))</f>
        <v>0</v>
      </c>
      <c r="B10" s="62" t="s">
        <v>1899</v>
      </c>
      <c r="C10" s="62" t="s">
        <v>1692</v>
      </c>
      <c r="D10" s="37" t="s">
        <v>986</v>
      </c>
      <c r="E10" s="31" t="s">
        <v>736</v>
      </c>
      <c r="F10" s="30" t="s">
        <v>1696</v>
      </c>
      <c r="G10" s="30" t="s">
        <v>1695</v>
      </c>
      <c r="H10" s="30" t="s">
        <v>1693</v>
      </c>
      <c r="I10" s="65">
        <v>800</v>
      </c>
      <c r="J10" s="66" t="s">
        <v>1898</v>
      </c>
      <c r="K10" s="65">
        <v>30</v>
      </c>
      <c r="L10" s="66" t="s">
        <v>741</v>
      </c>
      <c r="M10" s="35"/>
      <c r="N10" s="12"/>
      <c r="P10" s="105" t="s">
        <v>2621</v>
      </c>
    </row>
    <row r="11" spans="1:16" hidden="1">
      <c r="A11" s="29">
        <f>IF(B11="","",SUBTOTAL(103,$B$9:B11))</f>
        <v>0</v>
      </c>
      <c r="B11" s="62" t="s">
        <v>1899</v>
      </c>
      <c r="C11" s="62" t="s">
        <v>1692</v>
      </c>
      <c r="D11" s="37" t="s">
        <v>986</v>
      </c>
      <c r="E11" s="31" t="s">
        <v>736</v>
      </c>
      <c r="F11" s="30" t="s">
        <v>1697</v>
      </c>
      <c r="G11" s="30" t="s">
        <v>1695</v>
      </c>
      <c r="H11" s="30" t="s">
        <v>1693</v>
      </c>
      <c r="I11" s="65">
        <v>800</v>
      </c>
      <c r="J11" s="66" t="s">
        <v>1898</v>
      </c>
      <c r="K11" s="65">
        <v>40</v>
      </c>
      <c r="L11" s="66" t="s">
        <v>741</v>
      </c>
      <c r="M11" s="35"/>
      <c r="N11" s="12"/>
      <c r="P11" s="105" t="s">
        <v>2621</v>
      </c>
    </row>
    <row r="12" spans="1:16" hidden="1">
      <c r="A12" s="29">
        <f>IF(B12="","",SUBTOTAL(103,$B$9:B12))</f>
        <v>0</v>
      </c>
      <c r="B12" s="62" t="s">
        <v>1899</v>
      </c>
      <c r="C12" s="62" t="s">
        <v>1692</v>
      </c>
      <c r="D12" s="37" t="s">
        <v>986</v>
      </c>
      <c r="E12" s="31" t="s">
        <v>736</v>
      </c>
      <c r="F12" s="30" t="s">
        <v>1698</v>
      </c>
      <c r="G12" s="30" t="s">
        <v>1695</v>
      </c>
      <c r="H12" s="30" t="s">
        <v>1693</v>
      </c>
      <c r="I12" s="65">
        <v>400</v>
      </c>
      <c r="J12" s="66" t="s">
        <v>1898</v>
      </c>
      <c r="K12" s="65">
        <v>40</v>
      </c>
      <c r="L12" s="66" t="s">
        <v>741</v>
      </c>
      <c r="M12" s="35"/>
      <c r="N12" s="12"/>
      <c r="P12" s="105" t="s">
        <v>2621</v>
      </c>
    </row>
    <row r="13" spans="1:16" hidden="1">
      <c r="A13" s="29">
        <f>IF(B13="","",SUBTOTAL(103,$B$9:B13))</f>
        <v>0</v>
      </c>
      <c r="B13" s="62" t="s">
        <v>1899</v>
      </c>
      <c r="C13" s="62" t="s">
        <v>1692</v>
      </c>
      <c r="D13" s="37" t="s">
        <v>1699</v>
      </c>
      <c r="E13" s="169" t="s">
        <v>2693</v>
      </c>
      <c r="F13" s="30" t="s">
        <v>1700</v>
      </c>
      <c r="G13" s="30" t="s">
        <v>1701</v>
      </c>
      <c r="H13" s="30" t="s">
        <v>1693</v>
      </c>
      <c r="I13" s="65">
        <v>1800</v>
      </c>
      <c r="J13" s="66" t="s">
        <v>1898</v>
      </c>
      <c r="K13" s="65">
        <v>62</v>
      </c>
      <c r="L13" s="66" t="s">
        <v>741</v>
      </c>
      <c r="M13" s="35"/>
      <c r="N13" s="12"/>
      <c r="P13" s="105" t="s">
        <v>2748</v>
      </c>
    </row>
    <row r="14" spans="1:16" hidden="1">
      <c r="A14" s="29">
        <f>IF(B14="","",SUBTOTAL(103,$B$9:B14))</f>
        <v>0</v>
      </c>
      <c r="B14" s="62" t="s">
        <v>1899</v>
      </c>
      <c r="C14" s="62" t="s">
        <v>1692</v>
      </c>
      <c r="D14" s="37" t="s">
        <v>1332</v>
      </c>
      <c r="E14" s="31" t="s">
        <v>736</v>
      </c>
      <c r="F14" s="30" t="s">
        <v>1702</v>
      </c>
      <c r="G14" s="30" t="s">
        <v>1695</v>
      </c>
      <c r="H14" s="30" t="s">
        <v>1693</v>
      </c>
      <c r="I14" s="65">
        <v>700</v>
      </c>
      <c r="J14" s="66" t="s">
        <v>1898</v>
      </c>
      <c r="K14" s="65">
        <v>25</v>
      </c>
      <c r="L14" s="66" t="s">
        <v>741</v>
      </c>
      <c r="M14" s="35"/>
      <c r="N14" s="12"/>
      <c r="P14" s="105" t="s">
        <v>2621</v>
      </c>
    </row>
    <row r="15" spans="1:16" hidden="1">
      <c r="A15" s="29">
        <f>IF(B15="","",SUBTOTAL(103,$B$9:B15))</f>
        <v>0</v>
      </c>
      <c r="B15" s="62" t="s">
        <v>1899</v>
      </c>
      <c r="C15" s="62" t="s">
        <v>1692</v>
      </c>
      <c r="D15" s="37" t="s">
        <v>1332</v>
      </c>
      <c r="E15" s="31" t="s">
        <v>736</v>
      </c>
      <c r="F15" s="30" t="s">
        <v>1703</v>
      </c>
      <c r="G15" s="30" t="s">
        <v>1695</v>
      </c>
      <c r="H15" s="30" t="s">
        <v>1693</v>
      </c>
      <c r="I15" s="65">
        <v>400</v>
      </c>
      <c r="J15" s="66" t="s">
        <v>1898</v>
      </c>
      <c r="K15" s="65">
        <v>30</v>
      </c>
      <c r="L15" s="66" t="s">
        <v>741</v>
      </c>
      <c r="M15" s="35"/>
      <c r="N15" s="12"/>
      <c r="P15" s="105" t="s">
        <v>2621</v>
      </c>
    </row>
    <row r="16" spans="1:16" hidden="1">
      <c r="A16" s="29">
        <f>IF(B16="","",SUBTOTAL(103,$B$9:B16))</f>
        <v>0</v>
      </c>
      <c r="B16" s="62" t="s">
        <v>1899</v>
      </c>
      <c r="C16" s="62" t="s">
        <v>1692</v>
      </c>
      <c r="D16" s="37" t="s">
        <v>1704</v>
      </c>
      <c r="E16" s="169" t="s">
        <v>2445</v>
      </c>
      <c r="F16" s="30" t="s">
        <v>1705</v>
      </c>
      <c r="G16" s="30" t="s">
        <v>1695</v>
      </c>
      <c r="H16" s="30" t="s">
        <v>1693</v>
      </c>
      <c r="I16" s="65">
        <v>700</v>
      </c>
      <c r="J16" s="66" t="s">
        <v>1898</v>
      </c>
      <c r="K16" s="65">
        <v>25</v>
      </c>
      <c r="L16" s="66" t="s">
        <v>741</v>
      </c>
      <c r="M16" s="35"/>
      <c r="N16" s="12"/>
      <c r="P16" s="105" t="s">
        <v>2748</v>
      </c>
    </row>
    <row r="17" spans="1:16" hidden="1">
      <c r="A17" s="29">
        <f>IF(B17="","",SUBTOTAL(103,$B$9:B17))</f>
        <v>0</v>
      </c>
      <c r="B17" s="62" t="s">
        <v>1899</v>
      </c>
      <c r="C17" s="62" t="s">
        <v>1692</v>
      </c>
      <c r="D17" s="37" t="s">
        <v>1704</v>
      </c>
      <c r="E17" s="169" t="s">
        <v>2445</v>
      </c>
      <c r="F17" s="30" t="s">
        <v>1706</v>
      </c>
      <c r="G17" s="30" t="s">
        <v>1695</v>
      </c>
      <c r="H17" s="30" t="s">
        <v>1693</v>
      </c>
      <c r="I17" s="65">
        <v>1400</v>
      </c>
      <c r="J17" s="66" t="s">
        <v>1898</v>
      </c>
      <c r="K17" s="65">
        <v>32</v>
      </c>
      <c r="L17" s="66" t="s">
        <v>741</v>
      </c>
      <c r="M17" s="35"/>
      <c r="N17" s="12"/>
      <c r="P17" s="105" t="s">
        <v>2748</v>
      </c>
    </row>
    <row r="18" spans="1:16" hidden="1">
      <c r="A18" s="29">
        <f>IF(B18="","",SUBTOTAL(103,$B$9:B18))</f>
        <v>0</v>
      </c>
      <c r="B18" s="62" t="s">
        <v>1899</v>
      </c>
      <c r="C18" s="62" t="s">
        <v>1692</v>
      </c>
      <c r="D18" s="37" t="s">
        <v>1704</v>
      </c>
      <c r="E18" s="31" t="s">
        <v>736</v>
      </c>
      <c r="F18" s="30" t="s">
        <v>1707</v>
      </c>
      <c r="G18" s="30" t="s">
        <v>1695</v>
      </c>
      <c r="H18" s="30" t="s">
        <v>1693</v>
      </c>
      <c r="I18" s="65">
        <v>2500</v>
      </c>
      <c r="J18" s="66" t="s">
        <v>1898</v>
      </c>
      <c r="K18" s="65">
        <v>34</v>
      </c>
      <c r="L18" s="66" t="s">
        <v>741</v>
      </c>
      <c r="M18" s="35"/>
      <c r="N18" s="12"/>
      <c r="P18" s="105" t="s">
        <v>2621</v>
      </c>
    </row>
    <row r="19" spans="1:16" hidden="1">
      <c r="A19" s="29">
        <f>IF(B19="","",SUBTOTAL(103,$B$9:B19))</f>
        <v>0</v>
      </c>
      <c r="B19" s="62" t="s">
        <v>1899</v>
      </c>
      <c r="C19" s="62" t="s">
        <v>1692</v>
      </c>
      <c r="D19" s="37" t="s">
        <v>1704</v>
      </c>
      <c r="E19" s="31" t="s">
        <v>736</v>
      </c>
      <c r="F19" s="30" t="s">
        <v>1708</v>
      </c>
      <c r="G19" s="30" t="s">
        <v>1695</v>
      </c>
      <c r="H19" s="30" t="s">
        <v>1693</v>
      </c>
      <c r="I19" s="65">
        <v>1000</v>
      </c>
      <c r="J19" s="66" t="s">
        <v>1898</v>
      </c>
      <c r="K19" s="65">
        <v>12</v>
      </c>
      <c r="L19" s="66" t="s">
        <v>741</v>
      </c>
      <c r="M19" s="35"/>
      <c r="N19" s="12"/>
      <c r="P19" s="105" t="s">
        <v>2621</v>
      </c>
    </row>
    <row r="20" spans="1:16" hidden="1">
      <c r="A20" s="29">
        <f>IF(B20="","",SUBTOTAL(103,$B$9:B20))</f>
        <v>0</v>
      </c>
      <c r="B20" s="62" t="s">
        <v>1899</v>
      </c>
      <c r="C20" s="62" t="s">
        <v>1692</v>
      </c>
      <c r="D20" s="37" t="s">
        <v>1704</v>
      </c>
      <c r="E20" s="31" t="s">
        <v>736</v>
      </c>
      <c r="F20" s="30" t="s">
        <v>1709</v>
      </c>
      <c r="G20" s="30" t="s">
        <v>1695</v>
      </c>
      <c r="H20" s="30" t="s">
        <v>1693</v>
      </c>
      <c r="I20" s="65">
        <v>1800</v>
      </c>
      <c r="J20" s="66" t="s">
        <v>1898</v>
      </c>
      <c r="K20" s="65">
        <v>12</v>
      </c>
      <c r="L20" s="66" t="s">
        <v>741</v>
      </c>
      <c r="M20" s="35"/>
      <c r="N20" s="12"/>
      <c r="P20" s="105" t="s">
        <v>2621</v>
      </c>
    </row>
    <row r="21" spans="1:16" hidden="1">
      <c r="A21" s="29">
        <f>IF(B21="","",SUBTOTAL(103,$B$9:B21))</f>
        <v>0</v>
      </c>
      <c r="B21" s="62" t="s">
        <v>1899</v>
      </c>
      <c r="C21" s="62" t="s">
        <v>1692</v>
      </c>
      <c r="D21" s="37" t="s">
        <v>1704</v>
      </c>
      <c r="E21" s="31" t="s">
        <v>736</v>
      </c>
      <c r="F21" s="30" t="s">
        <v>1710</v>
      </c>
      <c r="G21" s="30" t="s">
        <v>1701</v>
      </c>
      <c r="H21" s="30" t="s">
        <v>1693</v>
      </c>
      <c r="I21" s="65">
        <v>1200</v>
      </c>
      <c r="J21" s="66" t="s">
        <v>1898</v>
      </c>
      <c r="K21" s="65">
        <v>75</v>
      </c>
      <c r="L21" s="66" t="s">
        <v>741</v>
      </c>
      <c r="M21" s="35"/>
      <c r="N21" s="12"/>
      <c r="P21" s="105" t="s">
        <v>2621</v>
      </c>
    </row>
    <row r="22" spans="1:16" hidden="1">
      <c r="A22" s="29">
        <f>IF(B22="","",SUBTOTAL(103,$B$9:B22))</f>
        <v>0</v>
      </c>
      <c r="B22" s="62" t="s">
        <v>1899</v>
      </c>
      <c r="C22" s="62" t="s">
        <v>1692</v>
      </c>
      <c r="D22" s="37" t="s">
        <v>1704</v>
      </c>
      <c r="E22" s="31" t="s">
        <v>736</v>
      </c>
      <c r="F22" s="30" t="s">
        <v>1711</v>
      </c>
      <c r="G22" s="30" t="s">
        <v>1701</v>
      </c>
      <c r="H22" s="30" t="s">
        <v>1693</v>
      </c>
      <c r="I22" s="65">
        <v>800</v>
      </c>
      <c r="J22" s="66" t="s">
        <v>1898</v>
      </c>
      <c r="K22" s="65">
        <v>90</v>
      </c>
      <c r="L22" s="66" t="s">
        <v>741</v>
      </c>
      <c r="M22" s="35"/>
      <c r="N22" s="12"/>
      <c r="P22" s="105" t="s">
        <v>2621</v>
      </c>
    </row>
    <row r="23" spans="1:16" hidden="1">
      <c r="A23" s="29">
        <f>IF(B23="","",SUBTOTAL(103,$B$9:B23))</f>
        <v>0</v>
      </c>
      <c r="B23" s="62" t="s">
        <v>1899</v>
      </c>
      <c r="C23" s="62" t="s">
        <v>1692</v>
      </c>
      <c r="D23" s="37" t="s">
        <v>1704</v>
      </c>
      <c r="E23" s="169" t="s">
        <v>2445</v>
      </c>
      <c r="F23" s="30" t="s">
        <v>1712</v>
      </c>
      <c r="G23" s="30" t="s">
        <v>1701</v>
      </c>
      <c r="H23" s="30" t="s">
        <v>1693</v>
      </c>
      <c r="I23" s="65">
        <v>1800</v>
      </c>
      <c r="J23" s="66" t="s">
        <v>1898</v>
      </c>
      <c r="K23" s="65">
        <v>110</v>
      </c>
      <c r="L23" s="66" t="s">
        <v>741</v>
      </c>
      <c r="M23" s="35"/>
      <c r="N23" s="12"/>
      <c r="P23" s="105" t="s">
        <v>2748</v>
      </c>
    </row>
    <row r="24" spans="1:16" hidden="1">
      <c r="A24" s="29">
        <f>IF(B24="","",SUBTOTAL(103,$B$9:B24))</f>
        <v>0</v>
      </c>
      <c r="B24" s="62" t="s">
        <v>1899</v>
      </c>
      <c r="C24" s="62" t="s">
        <v>1692</v>
      </c>
      <c r="D24" s="37" t="s">
        <v>1704</v>
      </c>
      <c r="E24" s="169" t="s">
        <v>2445</v>
      </c>
      <c r="F24" s="30" t="s">
        <v>1713</v>
      </c>
      <c r="G24" s="30" t="s">
        <v>1701</v>
      </c>
      <c r="H24" s="30" t="s">
        <v>1693</v>
      </c>
      <c r="I24" s="65">
        <v>1700</v>
      </c>
      <c r="J24" s="66" t="s">
        <v>1898</v>
      </c>
      <c r="K24" s="65">
        <v>120</v>
      </c>
      <c r="L24" s="66" t="s">
        <v>741</v>
      </c>
      <c r="M24" s="35"/>
      <c r="N24" s="12"/>
      <c r="P24" s="105" t="s">
        <v>2748</v>
      </c>
    </row>
    <row r="25" spans="1:16" hidden="1">
      <c r="A25" s="29">
        <f>IF(B25="","",SUBTOTAL(103,$B$9:B25))</f>
        <v>0</v>
      </c>
      <c r="B25" s="62" t="s">
        <v>1899</v>
      </c>
      <c r="C25" s="62" t="s">
        <v>1692</v>
      </c>
      <c r="D25" s="37" t="s">
        <v>1714</v>
      </c>
      <c r="E25" s="31" t="s">
        <v>736</v>
      </c>
      <c r="F25" s="30" t="s">
        <v>1715</v>
      </c>
      <c r="G25" s="30" t="s">
        <v>1695</v>
      </c>
      <c r="H25" s="30" t="s">
        <v>1693</v>
      </c>
      <c r="I25" s="65">
        <v>1500</v>
      </c>
      <c r="J25" s="66" t="s">
        <v>1898</v>
      </c>
      <c r="K25" s="65">
        <v>22</v>
      </c>
      <c r="L25" s="66" t="s">
        <v>741</v>
      </c>
      <c r="M25" s="35"/>
      <c r="N25" s="12"/>
      <c r="O25" s="1" t="s">
        <v>2694</v>
      </c>
    </row>
    <row r="26" spans="1:16" hidden="1">
      <c r="A26" s="29">
        <f>IF(B26="","",SUBTOTAL(103,$B$9:B26))</f>
        <v>0</v>
      </c>
      <c r="B26" s="62" t="s">
        <v>1899</v>
      </c>
      <c r="C26" s="62" t="s">
        <v>1692</v>
      </c>
      <c r="D26" s="37" t="s">
        <v>1714</v>
      </c>
      <c r="E26" s="169" t="s">
        <v>2445</v>
      </c>
      <c r="F26" s="30" t="s">
        <v>1716</v>
      </c>
      <c r="G26" s="30" t="s">
        <v>1701</v>
      </c>
      <c r="H26" s="30" t="s">
        <v>1693</v>
      </c>
      <c r="I26" s="65">
        <v>1000</v>
      </c>
      <c r="J26" s="66" t="s">
        <v>1898</v>
      </c>
      <c r="K26" s="65">
        <v>88</v>
      </c>
      <c r="L26" s="66" t="s">
        <v>741</v>
      </c>
      <c r="M26" s="35"/>
      <c r="N26" s="12"/>
      <c r="P26" s="105" t="s">
        <v>2748</v>
      </c>
    </row>
    <row r="27" spans="1:16" hidden="1">
      <c r="A27" s="29">
        <f>IF(B27="","",SUBTOTAL(103,$B$9:B27))</f>
        <v>0</v>
      </c>
      <c r="B27" s="62" t="s">
        <v>1899</v>
      </c>
      <c r="C27" s="62" t="s">
        <v>1692</v>
      </c>
      <c r="D27" s="37" t="s">
        <v>1714</v>
      </c>
      <c r="E27" s="169" t="s">
        <v>2445</v>
      </c>
      <c r="F27" s="30" t="s">
        <v>1717</v>
      </c>
      <c r="G27" s="30" t="s">
        <v>1695</v>
      </c>
      <c r="H27" s="30" t="s">
        <v>1693</v>
      </c>
      <c r="I27" s="65">
        <v>300</v>
      </c>
      <c r="J27" s="66" t="s">
        <v>1898</v>
      </c>
      <c r="K27" s="65">
        <v>50</v>
      </c>
      <c r="L27" s="66" t="s">
        <v>741</v>
      </c>
      <c r="M27" s="35"/>
      <c r="N27" s="12"/>
      <c r="P27" s="105" t="s">
        <v>2748</v>
      </c>
    </row>
    <row r="28" spans="1:16" hidden="1">
      <c r="A28" s="29">
        <f>IF(B28="","",SUBTOTAL(103,$B$9:B28))</f>
        <v>0</v>
      </c>
      <c r="B28" s="62" t="s">
        <v>1899</v>
      </c>
      <c r="C28" s="62" t="s">
        <v>1692</v>
      </c>
      <c r="D28" s="37" t="s">
        <v>1714</v>
      </c>
      <c r="E28" s="31" t="s">
        <v>736</v>
      </c>
      <c r="F28" s="30" t="s">
        <v>1718</v>
      </c>
      <c r="G28" s="30" t="s">
        <v>1701</v>
      </c>
      <c r="H28" s="30" t="s">
        <v>1693</v>
      </c>
      <c r="I28" s="65">
        <v>1500</v>
      </c>
      <c r="J28" s="66" t="s">
        <v>1898</v>
      </c>
      <c r="K28" s="65">
        <v>70</v>
      </c>
      <c r="L28" s="66" t="s">
        <v>741</v>
      </c>
      <c r="M28" s="35"/>
      <c r="N28" s="12"/>
      <c r="P28" s="105" t="s">
        <v>2621</v>
      </c>
    </row>
    <row r="29" spans="1:16" hidden="1">
      <c r="A29" s="29">
        <f>IF(B29="","",SUBTOTAL(103,$B$9:B29))</f>
        <v>0</v>
      </c>
      <c r="B29" s="62" t="s">
        <v>1899</v>
      </c>
      <c r="C29" s="62" t="s">
        <v>1692</v>
      </c>
      <c r="D29" s="37" t="s">
        <v>1719</v>
      </c>
      <c r="E29" s="31" t="s">
        <v>736</v>
      </c>
      <c r="F29" s="30" t="s">
        <v>1720</v>
      </c>
      <c r="G29" s="30" t="s">
        <v>1695</v>
      </c>
      <c r="H29" s="30" t="s">
        <v>1693</v>
      </c>
      <c r="I29" s="65">
        <v>2100</v>
      </c>
      <c r="J29" s="66" t="s">
        <v>1898</v>
      </c>
      <c r="K29" s="65">
        <v>57</v>
      </c>
      <c r="L29" s="66" t="s">
        <v>741</v>
      </c>
      <c r="M29" s="35"/>
      <c r="N29" s="12"/>
      <c r="O29" s="1" t="s">
        <v>2694</v>
      </c>
    </row>
    <row r="30" spans="1:16" hidden="1">
      <c r="A30" s="29">
        <f>IF(B30="","",SUBTOTAL(103,$B$9:B30))</f>
        <v>0</v>
      </c>
      <c r="B30" s="62" t="s">
        <v>1899</v>
      </c>
      <c r="C30" s="62" t="s">
        <v>1692</v>
      </c>
      <c r="D30" s="37" t="s">
        <v>1721</v>
      </c>
      <c r="E30" s="169" t="s">
        <v>2445</v>
      </c>
      <c r="F30" s="30" t="s">
        <v>1722</v>
      </c>
      <c r="G30" s="30" t="s">
        <v>1695</v>
      </c>
      <c r="H30" s="30" t="s">
        <v>1693</v>
      </c>
      <c r="I30" s="65">
        <v>300</v>
      </c>
      <c r="J30" s="66" t="s">
        <v>1898</v>
      </c>
      <c r="K30" s="65">
        <v>36</v>
      </c>
      <c r="L30" s="66" t="s">
        <v>741</v>
      </c>
      <c r="M30" s="35"/>
      <c r="N30" s="12"/>
      <c r="P30" s="105" t="s">
        <v>2748</v>
      </c>
    </row>
    <row r="31" spans="1:16" hidden="1">
      <c r="A31" s="29">
        <f>IF(B31="","",SUBTOTAL(103,$B$9:B31))</f>
        <v>0</v>
      </c>
      <c r="B31" s="62" t="s">
        <v>1899</v>
      </c>
      <c r="C31" s="62" t="s">
        <v>1692</v>
      </c>
      <c r="D31" s="37" t="s">
        <v>1721</v>
      </c>
      <c r="E31" s="169" t="s">
        <v>2445</v>
      </c>
      <c r="F31" s="30" t="s">
        <v>1723</v>
      </c>
      <c r="G31" s="30" t="s">
        <v>1695</v>
      </c>
      <c r="H31" s="30" t="s">
        <v>1693</v>
      </c>
      <c r="I31" s="65">
        <v>2600</v>
      </c>
      <c r="J31" s="66" t="s">
        <v>1898</v>
      </c>
      <c r="K31" s="65">
        <v>54</v>
      </c>
      <c r="L31" s="66" t="s">
        <v>741</v>
      </c>
      <c r="M31" s="35"/>
      <c r="N31" s="12"/>
      <c r="O31" s="1" t="s">
        <v>2694</v>
      </c>
      <c r="P31" s="105" t="s">
        <v>2748</v>
      </c>
    </row>
    <row r="32" spans="1:16" hidden="1">
      <c r="A32" s="29">
        <f>IF(B32="","",SUBTOTAL(103,$B$9:B32))</f>
        <v>0</v>
      </c>
      <c r="B32" s="62" t="s">
        <v>1899</v>
      </c>
      <c r="C32" s="62" t="s">
        <v>1692</v>
      </c>
      <c r="D32" s="37" t="s">
        <v>1721</v>
      </c>
      <c r="E32" s="169" t="s">
        <v>2445</v>
      </c>
      <c r="F32" s="30" t="s">
        <v>1724</v>
      </c>
      <c r="G32" s="30" t="s">
        <v>1695</v>
      </c>
      <c r="H32" s="30" t="s">
        <v>1693</v>
      </c>
      <c r="I32" s="65">
        <v>1200</v>
      </c>
      <c r="J32" s="66" t="s">
        <v>1898</v>
      </c>
      <c r="K32" s="65">
        <v>40</v>
      </c>
      <c r="L32" s="66" t="s">
        <v>741</v>
      </c>
      <c r="M32" s="35"/>
      <c r="N32" s="12"/>
      <c r="P32" s="105" t="s">
        <v>2748</v>
      </c>
    </row>
    <row r="33" spans="1:16" hidden="1">
      <c r="A33" s="29">
        <f>IF(B33="","",SUBTOTAL(103,$B$9:B33))</f>
        <v>0</v>
      </c>
      <c r="B33" s="62" t="s">
        <v>1899</v>
      </c>
      <c r="C33" s="62" t="s">
        <v>1692</v>
      </c>
      <c r="D33" s="37" t="s">
        <v>1721</v>
      </c>
      <c r="E33" s="169" t="s">
        <v>2445</v>
      </c>
      <c r="F33" s="30" t="s">
        <v>1725</v>
      </c>
      <c r="G33" s="30" t="s">
        <v>1695</v>
      </c>
      <c r="H33" s="30" t="s">
        <v>1693</v>
      </c>
      <c r="I33" s="65">
        <v>800</v>
      </c>
      <c r="J33" s="66" t="s">
        <v>1898</v>
      </c>
      <c r="K33" s="65">
        <v>18</v>
      </c>
      <c r="L33" s="66" t="s">
        <v>741</v>
      </c>
      <c r="M33" s="35"/>
      <c r="N33" s="12"/>
      <c r="P33" s="105" t="s">
        <v>2748</v>
      </c>
    </row>
    <row r="34" spans="1:16" hidden="1">
      <c r="A34" s="29">
        <f>IF(B34="","",SUBTOTAL(103,$B$9:B34))</f>
        <v>0</v>
      </c>
      <c r="B34" s="62" t="s">
        <v>1899</v>
      </c>
      <c r="C34" s="62" t="s">
        <v>1692</v>
      </c>
      <c r="D34" s="37" t="s">
        <v>1726</v>
      </c>
      <c r="E34" s="31" t="s">
        <v>736</v>
      </c>
      <c r="F34" s="30" t="s">
        <v>1727</v>
      </c>
      <c r="G34" s="30" t="s">
        <v>1695</v>
      </c>
      <c r="H34" s="30" t="s">
        <v>1693</v>
      </c>
      <c r="I34" s="65">
        <v>1300</v>
      </c>
      <c r="J34" s="66" t="s">
        <v>1898</v>
      </c>
      <c r="K34" s="65">
        <v>40</v>
      </c>
      <c r="L34" s="66" t="s">
        <v>741</v>
      </c>
      <c r="M34" s="35"/>
      <c r="N34" s="12"/>
      <c r="O34" s="1" t="s">
        <v>2694</v>
      </c>
    </row>
    <row r="35" spans="1:16" hidden="1">
      <c r="A35" s="29">
        <f>IF(B35="","",SUBTOTAL(103,$B$9:B35))</f>
        <v>0</v>
      </c>
      <c r="B35" s="62" t="s">
        <v>1899</v>
      </c>
      <c r="C35" s="62" t="s">
        <v>1692</v>
      </c>
      <c r="D35" s="37" t="s">
        <v>1726</v>
      </c>
      <c r="E35" s="169" t="s">
        <v>2445</v>
      </c>
      <c r="F35" s="30" t="s">
        <v>1728</v>
      </c>
      <c r="G35" s="30" t="s">
        <v>1695</v>
      </c>
      <c r="H35" s="30" t="s">
        <v>1693</v>
      </c>
      <c r="I35" s="65">
        <v>1800</v>
      </c>
      <c r="J35" s="66" t="s">
        <v>1898</v>
      </c>
      <c r="K35" s="65">
        <v>34</v>
      </c>
      <c r="L35" s="66" t="s">
        <v>741</v>
      </c>
      <c r="M35" s="35"/>
      <c r="N35" s="12"/>
      <c r="P35" s="105" t="s">
        <v>2748</v>
      </c>
    </row>
    <row r="36" spans="1:16" hidden="1">
      <c r="A36" s="29">
        <f>IF(B36="","",SUBTOTAL(103,$B$9:B36))</f>
        <v>0</v>
      </c>
      <c r="B36" s="62" t="s">
        <v>1899</v>
      </c>
      <c r="C36" s="62" t="s">
        <v>1692</v>
      </c>
      <c r="D36" s="37" t="s">
        <v>1726</v>
      </c>
      <c r="E36" s="169" t="s">
        <v>2445</v>
      </c>
      <c r="F36" s="30" t="s">
        <v>1729</v>
      </c>
      <c r="G36" s="30" t="s">
        <v>1695</v>
      </c>
      <c r="H36" s="30" t="s">
        <v>1693</v>
      </c>
      <c r="I36" s="65">
        <v>200</v>
      </c>
      <c r="J36" s="66" t="s">
        <v>1898</v>
      </c>
      <c r="K36" s="65">
        <v>30</v>
      </c>
      <c r="L36" s="66" t="s">
        <v>741</v>
      </c>
      <c r="M36" s="35"/>
      <c r="N36" s="12"/>
      <c r="P36" s="105" t="s">
        <v>2748</v>
      </c>
    </row>
    <row r="37" spans="1:16" hidden="1">
      <c r="A37" s="29">
        <f>IF(B37="","",SUBTOTAL(103,$B$9:B37))</f>
        <v>0</v>
      </c>
      <c r="B37" s="62" t="s">
        <v>1899</v>
      </c>
      <c r="C37" s="62" t="s">
        <v>1692</v>
      </c>
      <c r="D37" s="37" t="s">
        <v>1726</v>
      </c>
      <c r="E37" s="169" t="s">
        <v>2445</v>
      </c>
      <c r="F37" s="30" t="s">
        <v>1730</v>
      </c>
      <c r="G37" s="30" t="s">
        <v>1695</v>
      </c>
      <c r="H37" s="30" t="s">
        <v>1693</v>
      </c>
      <c r="I37" s="65">
        <v>500</v>
      </c>
      <c r="J37" s="66" t="s">
        <v>1898</v>
      </c>
      <c r="K37" s="65">
        <v>10</v>
      </c>
      <c r="L37" s="66" t="s">
        <v>741</v>
      </c>
      <c r="M37" s="35"/>
      <c r="N37" s="12"/>
      <c r="P37" s="105" t="s">
        <v>2748</v>
      </c>
    </row>
    <row r="38" spans="1:16" hidden="1">
      <c r="A38" s="29">
        <f>IF(B38="","",SUBTOTAL(103,$B$9:B38))</f>
        <v>0</v>
      </c>
      <c r="B38" s="62" t="s">
        <v>1899</v>
      </c>
      <c r="C38" s="62" t="s">
        <v>1692</v>
      </c>
      <c r="D38" s="37" t="s">
        <v>1726</v>
      </c>
      <c r="E38" s="169" t="s">
        <v>2445</v>
      </c>
      <c r="F38" s="30" t="s">
        <v>1731</v>
      </c>
      <c r="G38" s="30" t="s">
        <v>1695</v>
      </c>
      <c r="H38" s="30" t="s">
        <v>1693</v>
      </c>
      <c r="I38" s="65">
        <v>500</v>
      </c>
      <c r="J38" s="66" t="s">
        <v>1898</v>
      </c>
      <c r="K38" s="65">
        <v>12</v>
      </c>
      <c r="L38" s="66" t="s">
        <v>741</v>
      </c>
      <c r="M38" s="35"/>
      <c r="N38" s="12"/>
      <c r="P38" s="105" t="s">
        <v>2748</v>
      </c>
    </row>
    <row r="39" spans="1:16" hidden="1">
      <c r="A39" s="29">
        <f>IF(B39="","",SUBTOTAL(103,$B$9:B39))</f>
        <v>0</v>
      </c>
      <c r="B39" s="62" t="s">
        <v>1899</v>
      </c>
      <c r="C39" s="62" t="s">
        <v>1692</v>
      </c>
      <c r="D39" s="37" t="s">
        <v>1726</v>
      </c>
      <c r="E39" s="169" t="s">
        <v>2445</v>
      </c>
      <c r="F39" s="30" t="s">
        <v>1732</v>
      </c>
      <c r="G39" s="30" t="s">
        <v>1695</v>
      </c>
      <c r="H39" s="30" t="s">
        <v>1693</v>
      </c>
      <c r="I39" s="65">
        <v>1800</v>
      </c>
      <c r="J39" s="66" t="s">
        <v>1898</v>
      </c>
      <c r="K39" s="65">
        <v>20</v>
      </c>
      <c r="L39" s="66" t="s">
        <v>741</v>
      </c>
      <c r="M39" s="35"/>
      <c r="N39" s="12"/>
      <c r="P39" s="105" t="s">
        <v>2748</v>
      </c>
    </row>
    <row r="40" spans="1:16" hidden="1">
      <c r="A40" s="29">
        <f>IF(B40="","",SUBTOTAL(103,$B$9:B40))</f>
        <v>0</v>
      </c>
      <c r="B40" s="62" t="s">
        <v>1899</v>
      </c>
      <c r="C40" s="62" t="s">
        <v>1692</v>
      </c>
      <c r="D40" s="37" t="s">
        <v>1726</v>
      </c>
      <c r="E40" s="169" t="s">
        <v>2445</v>
      </c>
      <c r="F40" s="30" t="s">
        <v>1733</v>
      </c>
      <c r="G40" s="30" t="s">
        <v>1695</v>
      </c>
      <c r="H40" s="30" t="s">
        <v>1693</v>
      </c>
      <c r="I40" s="65">
        <v>2300</v>
      </c>
      <c r="J40" s="66" t="s">
        <v>1898</v>
      </c>
      <c r="K40" s="65">
        <v>42</v>
      </c>
      <c r="L40" s="66" t="s">
        <v>741</v>
      </c>
      <c r="M40" s="35"/>
      <c r="N40" s="12"/>
      <c r="P40" s="105" t="s">
        <v>2748</v>
      </c>
    </row>
    <row r="41" spans="1:16" hidden="1">
      <c r="A41" s="29">
        <f>IF(B41="","",SUBTOTAL(103,$B$9:B41))</f>
        <v>0</v>
      </c>
      <c r="B41" s="62" t="s">
        <v>1899</v>
      </c>
      <c r="C41" s="62" t="s">
        <v>1692</v>
      </c>
      <c r="D41" s="37" t="s">
        <v>1726</v>
      </c>
      <c r="E41" s="169" t="s">
        <v>2445</v>
      </c>
      <c r="F41" s="30" t="s">
        <v>1734</v>
      </c>
      <c r="G41" s="30" t="s">
        <v>1701</v>
      </c>
      <c r="H41" s="30" t="s">
        <v>1693</v>
      </c>
      <c r="I41" s="65">
        <v>2000</v>
      </c>
      <c r="J41" s="66" t="s">
        <v>1898</v>
      </c>
      <c r="K41" s="65">
        <v>52</v>
      </c>
      <c r="L41" s="66" t="s">
        <v>741</v>
      </c>
      <c r="M41" s="35"/>
      <c r="N41" s="12"/>
      <c r="P41" s="105" t="s">
        <v>2748</v>
      </c>
    </row>
    <row r="42" spans="1:16" hidden="1">
      <c r="A42" s="29">
        <f>IF(B42="","",SUBTOTAL(103,$B$9:B42))</f>
        <v>0</v>
      </c>
      <c r="B42" s="62" t="s">
        <v>1899</v>
      </c>
      <c r="C42" s="62" t="s">
        <v>1692</v>
      </c>
      <c r="D42" s="37" t="s">
        <v>1726</v>
      </c>
      <c r="E42" s="169" t="s">
        <v>2445</v>
      </c>
      <c r="F42" s="30" t="s">
        <v>1735</v>
      </c>
      <c r="G42" s="30" t="s">
        <v>1701</v>
      </c>
      <c r="H42" s="30" t="s">
        <v>1693</v>
      </c>
      <c r="I42" s="65">
        <v>2500</v>
      </c>
      <c r="J42" s="66" t="s">
        <v>1898</v>
      </c>
      <c r="K42" s="65">
        <v>80</v>
      </c>
      <c r="L42" s="66" t="s">
        <v>741</v>
      </c>
      <c r="M42" s="35"/>
      <c r="N42" s="12"/>
      <c r="P42" s="105" t="s">
        <v>2748</v>
      </c>
    </row>
    <row r="43" spans="1:16">
      <c r="A43" s="29">
        <f>IF(B43="","",SUBTOTAL(103,$B$9:B43))</f>
        <v>1</v>
      </c>
      <c r="B43" s="62" t="s">
        <v>1899</v>
      </c>
      <c r="C43" s="62" t="s">
        <v>1692</v>
      </c>
      <c r="D43" s="37" t="s">
        <v>1736</v>
      </c>
      <c r="E43" s="169" t="s">
        <v>2695</v>
      </c>
      <c r="F43" s="30" t="s">
        <v>1737</v>
      </c>
      <c r="G43" s="30" t="s">
        <v>1695</v>
      </c>
      <c r="H43" s="30" t="s">
        <v>1693</v>
      </c>
      <c r="I43" s="65">
        <v>800</v>
      </c>
      <c r="J43" s="66" t="s">
        <v>1898</v>
      </c>
      <c r="K43" s="65">
        <v>32</v>
      </c>
      <c r="L43" s="66" t="s">
        <v>741</v>
      </c>
      <c r="M43" s="35">
        <v>21</v>
      </c>
      <c r="N43" s="12" t="s">
        <v>147</v>
      </c>
      <c r="P43" s="105" t="s">
        <v>2748</v>
      </c>
    </row>
    <row r="44" spans="1:16" hidden="1">
      <c r="A44" s="29">
        <f>IF(B44="","",SUBTOTAL(103,$B$9:B44))</f>
        <v>1</v>
      </c>
      <c r="B44" s="62" t="s">
        <v>1899</v>
      </c>
      <c r="C44" s="62" t="s">
        <v>1692</v>
      </c>
      <c r="D44" s="37" t="s">
        <v>1736</v>
      </c>
      <c r="E44" s="31" t="s">
        <v>736</v>
      </c>
      <c r="F44" s="30" t="s">
        <v>1738</v>
      </c>
      <c r="G44" s="30" t="s">
        <v>1695</v>
      </c>
      <c r="H44" s="30" t="s">
        <v>1693</v>
      </c>
      <c r="I44" s="65">
        <v>200</v>
      </c>
      <c r="J44" s="66" t="s">
        <v>1898</v>
      </c>
      <c r="K44" s="65">
        <v>60</v>
      </c>
      <c r="L44" s="66" t="s">
        <v>741</v>
      </c>
      <c r="M44" s="35">
        <v>31</v>
      </c>
      <c r="N44" s="12"/>
      <c r="P44" s="105" t="s">
        <v>2621</v>
      </c>
    </row>
    <row r="45" spans="1:16" hidden="1">
      <c r="A45" s="29">
        <f>IF(B45="","",SUBTOTAL(103,$B$9:B45))</f>
        <v>1</v>
      </c>
      <c r="B45" s="62" t="s">
        <v>1899</v>
      </c>
      <c r="C45" s="62" t="s">
        <v>1692</v>
      </c>
      <c r="D45" s="37" t="s">
        <v>1739</v>
      </c>
      <c r="E45" s="169" t="s">
        <v>2445</v>
      </c>
      <c r="F45" s="30" t="s">
        <v>1740</v>
      </c>
      <c r="G45" s="30" t="s">
        <v>1701</v>
      </c>
      <c r="H45" s="30" t="s">
        <v>1693</v>
      </c>
      <c r="I45" s="65">
        <v>2600</v>
      </c>
      <c r="J45" s="66" t="s">
        <v>1898</v>
      </c>
      <c r="K45" s="65">
        <v>62</v>
      </c>
      <c r="L45" s="66" t="s">
        <v>741</v>
      </c>
      <c r="M45" s="35"/>
      <c r="N45" s="12"/>
      <c r="P45" s="105" t="s">
        <v>2748</v>
      </c>
    </row>
    <row r="46" spans="1:16" hidden="1">
      <c r="A46" s="29">
        <f>IF(B46="","",SUBTOTAL(103,$B$9:B46))</f>
        <v>1</v>
      </c>
      <c r="B46" s="62" t="s">
        <v>1899</v>
      </c>
      <c r="C46" s="62" t="s">
        <v>1692</v>
      </c>
      <c r="D46" s="37" t="s">
        <v>1741</v>
      </c>
      <c r="E46" s="31" t="s">
        <v>736</v>
      </c>
      <c r="F46" s="30" t="s">
        <v>1742</v>
      </c>
      <c r="G46" s="30" t="s">
        <v>1695</v>
      </c>
      <c r="H46" s="30" t="s">
        <v>1693</v>
      </c>
      <c r="I46" s="65">
        <v>200</v>
      </c>
      <c r="J46" s="66" t="s">
        <v>1898</v>
      </c>
      <c r="K46" s="65">
        <v>72</v>
      </c>
      <c r="L46" s="66" t="s">
        <v>741</v>
      </c>
      <c r="M46" s="35"/>
      <c r="N46" s="12"/>
      <c r="O46" s="1" t="s">
        <v>2694</v>
      </c>
    </row>
    <row r="47" spans="1:16" hidden="1">
      <c r="A47" s="29">
        <f>IF(B47="","",SUBTOTAL(103,$B$9:B47))</f>
        <v>1</v>
      </c>
      <c r="B47" s="62" t="s">
        <v>1899</v>
      </c>
      <c r="C47" s="62" t="s">
        <v>1692</v>
      </c>
      <c r="D47" s="37" t="s">
        <v>1743</v>
      </c>
      <c r="E47" s="169" t="s">
        <v>2695</v>
      </c>
      <c r="F47" s="30" t="s">
        <v>1744</v>
      </c>
      <c r="G47" s="30" t="s">
        <v>1695</v>
      </c>
      <c r="H47" s="30" t="s">
        <v>1693</v>
      </c>
      <c r="I47" s="65">
        <v>800</v>
      </c>
      <c r="J47" s="66" t="s">
        <v>1898</v>
      </c>
      <c r="K47" s="65">
        <v>11</v>
      </c>
      <c r="L47" s="66" t="s">
        <v>741</v>
      </c>
      <c r="M47" s="35"/>
      <c r="N47" s="12"/>
      <c r="P47" s="105" t="s">
        <v>2748</v>
      </c>
    </row>
    <row r="48" spans="1:16" hidden="1">
      <c r="A48" s="29">
        <f>IF(B48="","",SUBTOTAL(103,$B$9:B48))</f>
        <v>1</v>
      </c>
      <c r="B48" s="62" t="s">
        <v>1899</v>
      </c>
      <c r="C48" s="62" t="s">
        <v>1692</v>
      </c>
      <c r="D48" s="37" t="s">
        <v>1743</v>
      </c>
      <c r="E48" s="31" t="s">
        <v>736</v>
      </c>
      <c r="F48" s="30" t="s">
        <v>1745</v>
      </c>
      <c r="G48" s="30" t="s">
        <v>1746</v>
      </c>
      <c r="H48" s="30" t="s">
        <v>1693</v>
      </c>
      <c r="I48" s="65">
        <v>1500</v>
      </c>
      <c r="J48" s="66" t="s">
        <v>1898</v>
      </c>
      <c r="K48" s="65">
        <v>74</v>
      </c>
      <c r="L48" s="66" t="s">
        <v>741</v>
      </c>
      <c r="M48" s="35"/>
      <c r="N48" s="12"/>
      <c r="O48" s="1" t="s">
        <v>2694</v>
      </c>
    </row>
    <row r="49" spans="1:16" hidden="1">
      <c r="A49" s="29">
        <f>IF(B49="","",SUBTOTAL(103,$B$9:B49))</f>
        <v>1</v>
      </c>
      <c r="B49" s="62" t="s">
        <v>1899</v>
      </c>
      <c r="C49" s="62" t="s">
        <v>1692</v>
      </c>
      <c r="D49" s="37" t="s">
        <v>1743</v>
      </c>
      <c r="E49" s="169" t="s">
        <v>2695</v>
      </c>
      <c r="F49" s="30" t="s">
        <v>1747</v>
      </c>
      <c r="G49" s="30" t="s">
        <v>1695</v>
      </c>
      <c r="H49" s="30" t="s">
        <v>1693</v>
      </c>
      <c r="I49" s="65">
        <v>1500</v>
      </c>
      <c r="J49" s="66" t="s">
        <v>1898</v>
      </c>
      <c r="K49" s="65">
        <v>42</v>
      </c>
      <c r="L49" s="66" t="s">
        <v>741</v>
      </c>
      <c r="M49" s="35"/>
      <c r="N49" s="12"/>
      <c r="P49" s="105" t="s">
        <v>2748</v>
      </c>
    </row>
    <row r="50" spans="1:16" hidden="1">
      <c r="A50" s="29">
        <f>IF(B50="","",SUBTOTAL(103,$B$9:B50))</f>
        <v>1</v>
      </c>
      <c r="B50" s="62" t="s">
        <v>1899</v>
      </c>
      <c r="C50" s="62" t="s">
        <v>1692</v>
      </c>
      <c r="D50" s="37" t="s">
        <v>1704</v>
      </c>
      <c r="E50" s="169" t="s">
        <v>2445</v>
      </c>
      <c r="F50" s="30" t="s">
        <v>1749</v>
      </c>
      <c r="G50" s="30" t="s">
        <v>1701</v>
      </c>
      <c r="H50" s="30" t="s">
        <v>1748</v>
      </c>
      <c r="I50" s="65">
        <v>100</v>
      </c>
      <c r="J50" s="66" t="s">
        <v>1898</v>
      </c>
      <c r="K50" s="65">
        <v>83</v>
      </c>
      <c r="L50" s="66" t="s">
        <v>741</v>
      </c>
      <c r="M50" s="35"/>
      <c r="N50" s="12"/>
      <c r="P50" s="105" t="s">
        <v>2748</v>
      </c>
    </row>
    <row r="51" spans="1:16" hidden="1">
      <c r="A51" s="29">
        <f>IF(B51="","",SUBTOTAL(103,$B$9:B51))</f>
        <v>1</v>
      </c>
      <c r="B51" s="62" t="s">
        <v>1899</v>
      </c>
      <c r="C51" s="62" t="s">
        <v>1692</v>
      </c>
      <c r="D51" s="37" t="s">
        <v>1704</v>
      </c>
      <c r="E51" s="169" t="s">
        <v>2445</v>
      </c>
      <c r="F51" s="30" t="s">
        <v>1750</v>
      </c>
      <c r="G51" s="30" t="s">
        <v>1701</v>
      </c>
      <c r="H51" s="30" t="s">
        <v>1748</v>
      </c>
      <c r="I51" s="65">
        <v>100</v>
      </c>
      <c r="J51" s="66" t="s">
        <v>1898</v>
      </c>
      <c r="K51" s="65">
        <v>54</v>
      </c>
      <c r="L51" s="66" t="s">
        <v>741</v>
      </c>
      <c r="M51" s="35"/>
      <c r="N51" s="12"/>
      <c r="P51" s="105" t="s">
        <v>2748</v>
      </c>
    </row>
    <row r="52" spans="1:16" hidden="1">
      <c r="A52" s="29">
        <f>IF(B52="","",SUBTOTAL(103,$B$9:B52))</f>
        <v>1</v>
      </c>
      <c r="B52" s="62" t="s">
        <v>1899</v>
      </c>
      <c r="C52" s="62" t="s">
        <v>1692</v>
      </c>
      <c r="D52" s="37" t="s">
        <v>1704</v>
      </c>
      <c r="E52" s="169" t="s">
        <v>2445</v>
      </c>
      <c r="F52" s="30" t="s">
        <v>1751</v>
      </c>
      <c r="G52" s="30" t="s">
        <v>1701</v>
      </c>
      <c r="H52" s="30" t="s">
        <v>1748</v>
      </c>
      <c r="I52" s="65">
        <v>100</v>
      </c>
      <c r="J52" s="66" t="s">
        <v>1898</v>
      </c>
      <c r="K52" s="65">
        <v>115</v>
      </c>
      <c r="L52" s="66" t="s">
        <v>741</v>
      </c>
      <c r="M52" s="35"/>
      <c r="N52" s="12"/>
      <c r="P52" s="105" t="s">
        <v>2748</v>
      </c>
    </row>
    <row r="53" spans="1:16" hidden="1">
      <c r="A53" s="29">
        <f>IF(B53="","",SUBTOTAL(103,$B$9:B53))</f>
        <v>1</v>
      </c>
      <c r="B53" s="62" t="s">
        <v>1899</v>
      </c>
      <c r="C53" s="62" t="s">
        <v>1692</v>
      </c>
      <c r="D53" s="37" t="s">
        <v>1704</v>
      </c>
      <c r="E53" s="169" t="s">
        <v>2445</v>
      </c>
      <c r="F53" s="30" t="s">
        <v>1752</v>
      </c>
      <c r="G53" s="30" t="s">
        <v>1753</v>
      </c>
      <c r="H53" s="30" t="s">
        <v>1748</v>
      </c>
      <c r="I53" s="65">
        <v>100</v>
      </c>
      <c r="J53" s="66" t="s">
        <v>1898</v>
      </c>
      <c r="K53" s="65">
        <v>1517</v>
      </c>
      <c r="L53" s="66" t="s">
        <v>741</v>
      </c>
      <c r="M53" s="35"/>
      <c r="N53" s="12"/>
      <c r="P53" s="105" t="s">
        <v>2748</v>
      </c>
    </row>
    <row r="54" spans="1:16" hidden="1">
      <c r="A54" s="29">
        <f>IF(B54="","",SUBTOTAL(103,$B$9:B54))</f>
        <v>1</v>
      </c>
      <c r="B54" s="62" t="s">
        <v>1899</v>
      </c>
      <c r="C54" s="62" t="s">
        <v>1692</v>
      </c>
      <c r="D54" s="37" t="s">
        <v>1704</v>
      </c>
      <c r="E54" s="169" t="s">
        <v>2445</v>
      </c>
      <c r="F54" s="30" t="s">
        <v>1754</v>
      </c>
      <c r="G54" s="30" t="s">
        <v>1701</v>
      </c>
      <c r="H54" s="30" t="s">
        <v>1748</v>
      </c>
      <c r="I54" s="65">
        <v>100</v>
      </c>
      <c r="J54" s="66" t="s">
        <v>1898</v>
      </c>
      <c r="K54" s="65">
        <v>112</v>
      </c>
      <c r="L54" s="66" t="s">
        <v>741</v>
      </c>
      <c r="M54" s="35"/>
      <c r="N54" s="12"/>
      <c r="P54" s="105" t="s">
        <v>2748</v>
      </c>
    </row>
    <row r="55" spans="1:16" hidden="1">
      <c r="A55" s="29">
        <f>IF(B55="","",SUBTOTAL(103,$B$9:B55))</f>
        <v>1</v>
      </c>
      <c r="B55" s="62" t="s">
        <v>1899</v>
      </c>
      <c r="C55" s="62" t="s">
        <v>1692</v>
      </c>
      <c r="D55" s="37" t="s">
        <v>1755</v>
      </c>
      <c r="E55" s="169" t="s">
        <v>2445</v>
      </c>
      <c r="F55" s="30" t="s">
        <v>1756</v>
      </c>
      <c r="G55" s="30" t="s">
        <v>1753</v>
      </c>
      <c r="H55" s="30" t="s">
        <v>1748</v>
      </c>
      <c r="I55" s="65">
        <v>1200</v>
      </c>
      <c r="J55" s="66" t="s">
        <v>1898</v>
      </c>
      <c r="K55" s="65">
        <v>1582</v>
      </c>
      <c r="L55" s="66" t="s">
        <v>741</v>
      </c>
      <c r="M55" s="35"/>
      <c r="N55" s="12"/>
      <c r="P55" s="105" t="s">
        <v>2748</v>
      </c>
    </row>
    <row r="56" spans="1:16" hidden="1">
      <c r="A56" s="29">
        <f>IF(B56="","",SUBTOTAL(103,$B$9:B56))</f>
        <v>1</v>
      </c>
      <c r="B56" s="62" t="s">
        <v>1899</v>
      </c>
      <c r="C56" s="62" t="s">
        <v>1692</v>
      </c>
      <c r="D56" s="37" t="s">
        <v>1755</v>
      </c>
      <c r="E56" s="169" t="s">
        <v>2445</v>
      </c>
      <c r="F56" s="30" t="s">
        <v>1757</v>
      </c>
      <c r="G56" s="30" t="s">
        <v>1701</v>
      </c>
      <c r="H56" s="30" t="s">
        <v>1748</v>
      </c>
      <c r="I56" s="65">
        <v>100</v>
      </c>
      <c r="J56" s="66" t="s">
        <v>1898</v>
      </c>
      <c r="K56" s="65">
        <v>83</v>
      </c>
      <c r="L56" s="66" t="s">
        <v>741</v>
      </c>
      <c r="M56" s="35"/>
      <c r="N56" s="12"/>
      <c r="P56" s="105" t="s">
        <v>2748</v>
      </c>
    </row>
    <row r="57" spans="1:16" hidden="1">
      <c r="A57" s="29">
        <f>IF(B57="","",SUBTOTAL(103,$B$9:B57))</f>
        <v>1</v>
      </c>
      <c r="B57" s="62" t="s">
        <v>1899</v>
      </c>
      <c r="C57" s="62" t="s">
        <v>1692</v>
      </c>
      <c r="D57" s="37" t="s">
        <v>1755</v>
      </c>
      <c r="E57" s="169" t="s">
        <v>2445</v>
      </c>
      <c r="F57" s="30" t="s">
        <v>1758</v>
      </c>
      <c r="G57" s="30" t="s">
        <v>1701</v>
      </c>
      <c r="H57" s="30" t="s">
        <v>1748</v>
      </c>
      <c r="I57" s="65">
        <v>100</v>
      </c>
      <c r="J57" s="66" t="s">
        <v>1898</v>
      </c>
      <c r="K57" s="65">
        <v>50</v>
      </c>
      <c r="L57" s="66" t="s">
        <v>741</v>
      </c>
      <c r="M57" s="35"/>
      <c r="N57" s="12"/>
      <c r="P57" s="105" t="s">
        <v>2748</v>
      </c>
    </row>
    <row r="58" spans="1:16" hidden="1">
      <c r="A58" s="29">
        <f>IF(B58="","",SUBTOTAL(103,$B$9:B58))</f>
        <v>1</v>
      </c>
      <c r="B58" s="62" t="s">
        <v>1899</v>
      </c>
      <c r="C58" s="62" t="s">
        <v>1692</v>
      </c>
      <c r="D58" s="37" t="s">
        <v>1755</v>
      </c>
      <c r="E58" s="169" t="s">
        <v>2445</v>
      </c>
      <c r="F58" s="30" t="s">
        <v>1759</v>
      </c>
      <c r="G58" s="30" t="s">
        <v>1746</v>
      </c>
      <c r="H58" s="30" t="s">
        <v>1748</v>
      </c>
      <c r="I58" s="65">
        <v>100</v>
      </c>
      <c r="J58" s="66" t="s">
        <v>1898</v>
      </c>
      <c r="K58" s="65">
        <v>45</v>
      </c>
      <c r="L58" s="66" t="s">
        <v>741</v>
      </c>
      <c r="M58" s="35"/>
      <c r="N58" s="12"/>
      <c r="P58" s="105" t="s">
        <v>2748</v>
      </c>
    </row>
    <row r="59" spans="1:16" hidden="1">
      <c r="A59" s="29">
        <f>IF(B59="","",SUBTOTAL(103,$B$9:B59))</f>
        <v>1</v>
      </c>
      <c r="B59" s="62" t="s">
        <v>1899</v>
      </c>
      <c r="C59" s="62" t="s">
        <v>1692</v>
      </c>
      <c r="D59" s="37" t="s">
        <v>1755</v>
      </c>
      <c r="E59" s="169" t="s">
        <v>2445</v>
      </c>
      <c r="F59" s="30" t="s">
        <v>1760</v>
      </c>
      <c r="G59" s="30" t="s">
        <v>1701</v>
      </c>
      <c r="H59" s="30" t="s">
        <v>1748</v>
      </c>
      <c r="I59" s="65">
        <v>100</v>
      </c>
      <c r="J59" s="66" t="s">
        <v>1898</v>
      </c>
      <c r="K59" s="65">
        <v>76</v>
      </c>
      <c r="L59" s="66" t="s">
        <v>741</v>
      </c>
      <c r="M59" s="35"/>
      <c r="N59" s="12"/>
      <c r="P59" s="105" t="s">
        <v>2748</v>
      </c>
    </row>
    <row r="60" spans="1:16" hidden="1">
      <c r="A60" s="29">
        <f>IF(B60="","",SUBTOTAL(103,$B$9:B60))</f>
        <v>1</v>
      </c>
      <c r="B60" s="62" t="s">
        <v>1899</v>
      </c>
      <c r="C60" s="62" t="s">
        <v>1692</v>
      </c>
      <c r="D60" s="37" t="s">
        <v>1761</v>
      </c>
      <c r="E60" s="169" t="s">
        <v>2695</v>
      </c>
      <c r="F60" s="30" t="s">
        <v>1756</v>
      </c>
      <c r="G60" s="30" t="s">
        <v>1753</v>
      </c>
      <c r="H60" s="30" t="s">
        <v>1748</v>
      </c>
      <c r="I60" s="65">
        <v>300</v>
      </c>
      <c r="J60" s="66" t="s">
        <v>1898</v>
      </c>
      <c r="K60" s="65">
        <v>72</v>
      </c>
      <c r="L60" s="66" t="s">
        <v>741</v>
      </c>
      <c r="M60" s="35"/>
      <c r="N60" s="12"/>
      <c r="P60" s="105" t="s">
        <v>2748</v>
      </c>
    </row>
    <row r="61" spans="1:16" hidden="1">
      <c r="A61" s="29">
        <f>IF(B61="","",SUBTOTAL(103,$B$9:B61))</f>
        <v>1</v>
      </c>
      <c r="B61" s="62" t="s">
        <v>1899</v>
      </c>
      <c r="C61" s="62" t="s">
        <v>1692</v>
      </c>
      <c r="D61" s="37" t="s">
        <v>1761</v>
      </c>
      <c r="E61" s="169" t="s">
        <v>2695</v>
      </c>
      <c r="F61" s="30" t="s">
        <v>1762</v>
      </c>
      <c r="G61" s="30" t="s">
        <v>1701</v>
      </c>
      <c r="H61" s="30" t="s">
        <v>1748</v>
      </c>
      <c r="I61" s="65">
        <v>200</v>
      </c>
      <c r="J61" s="66" t="s">
        <v>1898</v>
      </c>
      <c r="K61" s="65">
        <v>140</v>
      </c>
      <c r="L61" s="66" t="s">
        <v>741</v>
      </c>
      <c r="M61" s="35"/>
      <c r="N61" s="12"/>
      <c r="P61" s="105" t="s">
        <v>2748</v>
      </c>
    </row>
    <row r="62" spans="1:16" hidden="1">
      <c r="A62" s="29">
        <f>IF(B62="","",SUBTOTAL(103,$B$9:B62))</f>
        <v>1</v>
      </c>
      <c r="B62" s="62" t="s">
        <v>1899</v>
      </c>
      <c r="C62" s="62" t="s">
        <v>1692</v>
      </c>
      <c r="D62" s="37" t="s">
        <v>1761</v>
      </c>
      <c r="E62" s="169" t="s">
        <v>2695</v>
      </c>
      <c r="F62" s="30" t="s">
        <v>1757</v>
      </c>
      <c r="G62" s="30" t="s">
        <v>1701</v>
      </c>
      <c r="H62" s="30" t="s">
        <v>1748</v>
      </c>
      <c r="I62" s="65">
        <v>100</v>
      </c>
      <c r="J62" s="66" t="s">
        <v>1898</v>
      </c>
      <c r="K62" s="65">
        <v>65</v>
      </c>
      <c r="L62" s="66" t="s">
        <v>741</v>
      </c>
      <c r="M62" s="35"/>
      <c r="N62" s="12"/>
      <c r="P62" s="105" t="s">
        <v>2748</v>
      </c>
    </row>
    <row r="63" spans="1:16" hidden="1">
      <c r="A63" s="29">
        <f>IF(B63="","",SUBTOTAL(103,$B$9:B63))</f>
        <v>1</v>
      </c>
      <c r="B63" s="62" t="s">
        <v>1899</v>
      </c>
      <c r="C63" s="62" t="s">
        <v>1692</v>
      </c>
      <c r="D63" s="37" t="s">
        <v>1761</v>
      </c>
      <c r="E63" s="169" t="s">
        <v>2695</v>
      </c>
      <c r="F63" s="30" t="s">
        <v>1763</v>
      </c>
      <c r="G63" s="30" t="s">
        <v>1701</v>
      </c>
      <c r="H63" s="30" t="s">
        <v>1748</v>
      </c>
      <c r="I63" s="65">
        <v>100</v>
      </c>
      <c r="J63" s="66" t="s">
        <v>1898</v>
      </c>
      <c r="K63" s="65">
        <v>58</v>
      </c>
      <c r="L63" s="66" t="s">
        <v>741</v>
      </c>
      <c r="M63" s="35"/>
      <c r="N63" s="12"/>
      <c r="P63" s="105" t="s">
        <v>2748</v>
      </c>
    </row>
    <row r="64" spans="1:16" hidden="1">
      <c r="A64" s="29">
        <f>IF(B64="","",SUBTOTAL(103,$B$9:B64))</f>
        <v>1</v>
      </c>
      <c r="B64" s="62" t="s">
        <v>1899</v>
      </c>
      <c r="C64" s="62" t="s">
        <v>1692</v>
      </c>
      <c r="D64" s="37" t="s">
        <v>1761</v>
      </c>
      <c r="E64" s="169" t="s">
        <v>2695</v>
      </c>
      <c r="F64" s="30" t="s">
        <v>1764</v>
      </c>
      <c r="G64" s="30" t="s">
        <v>1701</v>
      </c>
      <c r="H64" s="30" t="s">
        <v>1748</v>
      </c>
      <c r="I64" s="65">
        <v>100</v>
      </c>
      <c r="J64" s="66" t="s">
        <v>1898</v>
      </c>
      <c r="K64" s="65">
        <v>14</v>
      </c>
      <c r="L64" s="66" t="s">
        <v>741</v>
      </c>
      <c r="M64" s="35"/>
      <c r="N64" s="12"/>
      <c r="P64" s="105" t="s">
        <v>2748</v>
      </c>
    </row>
    <row r="65" spans="1:16" hidden="1">
      <c r="A65" s="29">
        <f>IF(B65="","",SUBTOTAL(103,$B$9:B65))</f>
        <v>1</v>
      </c>
      <c r="B65" s="62" t="s">
        <v>1899</v>
      </c>
      <c r="C65" s="62" t="s">
        <v>1692</v>
      </c>
      <c r="D65" s="37" t="s">
        <v>1765</v>
      </c>
      <c r="E65" s="169" t="s">
        <v>2695</v>
      </c>
      <c r="F65" s="30" t="s">
        <v>1766</v>
      </c>
      <c r="G65" s="30" t="s">
        <v>1746</v>
      </c>
      <c r="H65" s="30" t="s">
        <v>1748</v>
      </c>
      <c r="I65" s="65">
        <v>300</v>
      </c>
      <c r="J65" s="66" t="s">
        <v>1898</v>
      </c>
      <c r="K65" s="65">
        <v>33</v>
      </c>
      <c r="L65" s="66" t="s">
        <v>741</v>
      </c>
      <c r="M65" s="35"/>
      <c r="N65" s="12"/>
      <c r="P65" s="105" t="s">
        <v>2748</v>
      </c>
    </row>
    <row r="66" spans="1:16" hidden="1">
      <c r="A66" s="29">
        <f>IF(B66="","",SUBTOTAL(103,$B$9:B66))</f>
        <v>1</v>
      </c>
      <c r="B66" s="62" t="s">
        <v>1899</v>
      </c>
      <c r="C66" s="62" t="s">
        <v>1692</v>
      </c>
      <c r="D66" s="37" t="s">
        <v>1721</v>
      </c>
      <c r="E66" s="169" t="s">
        <v>2445</v>
      </c>
      <c r="F66" s="30" t="s">
        <v>1767</v>
      </c>
      <c r="G66" s="30" t="s">
        <v>1701</v>
      </c>
      <c r="H66" s="30" t="s">
        <v>1748</v>
      </c>
      <c r="I66" s="65">
        <v>1400</v>
      </c>
      <c r="J66" s="66" t="s">
        <v>1898</v>
      </c>
      <c r="K66" s="65">
        <v>82</v>
      </c>
      <c r="L66" s="66" t="s">
        <v>741</v>
      </c>
      <c r="M66" s="35"/>
      <c r="N66" s="12"/>
      <c r="P66" s="105" t="s">
        <v>2748</v>
      </c>
    </row>
    <row r="67" spans="1:16" hidden="1">
      <c r="A67" s="29">
        <f>IF(B67="","",SUBTOTAL(103,$B$9:B67))</f>
        <v>1</v>
      </c>
      <c r="B67" s="62" t="s">
        <v>1899</v>
      </c>
      <c r="C67" s="62" t="s">
        <v>1692</v>
      </c>
      <c r="D67" s="37" t="s">
        <v>1721</v>
      </c>
      <c r="E67" s="169" t="s">
        <v>2445</v>
      </c>
      <c r="F67" s="30" t="s">
        <v>1768</v>
      </c>
      <c r="G67" s="30" t="s">
        <v>1701</v>
      </c>
      <c r="H67" s="30" t="s">
        <v>1748</v>
      </c>
      <c r="I67" s="65">
        <v>500</v>
      </c>
      <c r="J67" s="66" t="s">
        <v>1898</v>
      </c>
      <c r="K67" s="65">
        <v>59</v>
      </c>
      <c r="L67" s="66" t="s">
        <v>741</v>
      </c>
      <c r="M67" s="35"/>
      <c r="N67" s="12"/>
      <c r="P67" s="105" t="s">
        <v>2748</v>
      </c>
    </row>
    <row r="68" spans="1:16" hidden="1">
      <c r="A68" s="96">
        <f>IF(B68="","",SUBTOTAL(103,$B$9:B68))</f>
        <v>1</v>
      </c>
      <c r="B68" s="168" t="s">
        <v>1899</v>
      </c>
      <c r="C68" s="168" t="s">
        <v>1692</v>
      </c>
      <c r="D68" s="109" t="s">
        <v>1721</v>
      </c>
      <c r="E68" s="169" t="s">
        <v>2445</v>
      </c>
      <c r="F68" s="170" t="s">
        <v>2696</v>
      </c>
      <c r="G68" s="170" t="s">
        <v>1701</v>
      </c>
      <c r="H68" s="170" t="s">
        <v>1748</v>
      </c>
      <c r="I68" s="171">
        <v>100</v>
      </c>
      <c r="J68" s="191" t="s">
        <v>1898</v>
      </c>
      <c r="K68" s="171">
        <v>31</v>
      </c>
      <c r="L68" s="191" t="s">
        <v>741</v>
      </c>
      <c r="M68" s="58"/>
      <c r="N68" s="20"/>
      <c r="P68" s="105" t="s">
        <v>2740</v>
      </c>
    </row>
    <row r="69" spans="1:16" hidden="1">
      <c r="A69" s="29">
        <f>IF(B69="","",SUBTOTAL(103,$B$9:B69))</f>
        <v>1</v>
      </c>
      <c r="B69" s="62" t="s">
        <v>1899</v>
      </c>
      <c r="C69" s="62" t="s">
        <v>1692</v>
      </c>
      <c r="D69" s="37" t="s">
        <v>1719</v>
      </c>
      <c r="E69" s="169" t="s">
        <v>2445</v>
      </c>
      <c r="F69" s="30" t="s">
        <v>1769</v>
      </c>
      <c r="G69" s="30" t="s">
        <v>1701</v>
      </c>
      <c r="H69" s="30" t="s">
        <v>1748</v>
      </c>
      <c r="I69" s="65">
        <v>100</v>
      </c>
      <c r="J69" s="66" t="s">
        <v>1898</v>
      </c>
      <c r="K69" s="65">
        <v>854</v>
      </c>
      <c r="L69" s="66" t="s">
        <v>741</v>
      </c>
      <c r="M69" s="35"/>
      <c r="N69" s="12"/>
      <c r="P69" s="105" t="s">
        <v>2748</v>
      </c>
    </row>
    <row r="70" spans="1:16" hidden="1">
      <c r="A70" s="29">
        <f>IF(B70="","",SUBTOTAL(103,$B$9:B70))</f>
        <v>1</v>
      </c>
      <c r="B70" s="62" t="s">
        <v>1899</v>
      </c>
      <c r="C70" s="62" t="s">
        <v>1692</v>
      </c>
      <c r="D70" s="37" t="s">
        <v>1719</v>
      </c>
      <c r="E70" s="169" t="s">
        <v>2445</v>
      </c>
      <c r="F70" s="30" t="s">
        <v>1770</v>
      </c>
      <c r="G70" s="30" t="s">
        <v>1701</v>
      </c>
      <c r="H70" s="30" t="s">
        <v>1748</v>
      </c>
      <c r="I70" s="65">
        <v>100</v>
      </c>
      <c r="J70" s="66" t="s">
        <v>1898</v>
      </c>
      <c r="K70" s="65">
        <v>44</v>
      </c>
      <c r="L70" s="66" t="s">
        <v>741</v>
      </c>
      <c r="M70" s="35"/>
      <c r="N70" s="12"/>
      <c r="P70" s="105" t="s">
        <v>2748</v>
      </c>
    </row>
    <row r="71" spans="1:16" hidden="1">
      <c r="A71" s="29">
        <f>IF(B71="","",SUBTOTAL(103,$B$9:B71))</f>
        <v>1</v>
      </c>
      <c r="B71" s="62" t="s">
        <v>1899</v>
      </c>
      <c r="C71" s="62" t="s">
        <v>1692</v>
      </c>
      <c r="D71" s="37" t="s">
        <v>1726</v>
      </c>
      <c r="E71" s="169" t="s">
        <v>2445</v>
      </c>
      <c r="F71" s="30" t="s">
        <v>1771</v>
      </c>
      <c r="G71" s="30" t="s">
        <v>1701</v>
      </c>
      <c r="H71" s="30" t="s">
        <v>1748</v>
      </c>
      <c r="I71" s="65">
        <v>700</v>
      </c>
      <c r="J71" s="66" t="s">
        <v>1898</v>
      </c>
      <c r="K71" s="65">
        <v>53</v>
      </c>
      <c r="L71" s="66" t="s">
        <v>741</v>
      </c>
      <c r="M71" s="35"/>
      <c r="N71" s="12"/>
      <c r="P71" s="105" t="s">
        <v>2748</v>
      </c>
    </row>
    <row r="72" spans="1:16" hidden="1">
      <c r="A72" s="29">
        <f>IF(B72="","",SUBTOTAL(103,$B$9:B72))</f>
        <v>1</v>
      </c>
      <c r="B72" s="62" t="s">
        <v>1899</v>
      </c>
      <c r="C72" s="62" t="s">
        <v>1692</v>
      </c>
      <c r="D72" s="37" t="s">
        <v>1772</v>
      </c>
      <c r="E72" s="169" t="s">
        <v>2695</v>
      </c>
      <c r="F72" s="30" t="s">
        <v>1773</v>
      </c>
      <c r="G72" s="30" t="s">
        <v>1701</v>
      </c>
      <c r="H72" s="30" t="s">
        <v>1748</v>
      </c>
      <c r="I72" s="65">
        <v>1700</v>
      </c>
      <c r="J72" s="66" t="s">
        <v>1898</v>
      </c>
      <c r="K72" s="65">
        <v>22</v>
      </c>
      <c r="L72" s="66" t="s">
        <v>741</v>
      </c>
      <c r="M72" s="35"/>
      <c r="N72" s="12"/>
      <c r="P72" s="105" t="s">
        <v>2748</v>
      </c>
    </row>
    <row r="73" spans="1:16" hidden="1">
      <c r="A73" s="29">
        <f>IF(B73="","",SUBTOTAL(103,$B$9:B73))</f>
        <v>1</v>
      </c>
      <c r="B73" s="62" t="s">
        <v>1899</v>
      </c>
      <c r="C73" s="62" t="s">
        <v>1692</v>
      </c>
      <c r="D73" s="37" t="s">
        <v>1772</v>
      </c>
      <c r="E73" s="169" t="s">
        <v>2695</v>
      </c>
      <c r="F73" s="30" t="s">
        <v>1774</v>
      </c>
      <c r="G73" s="30" t="s">
        <v>1701</v>
      </c>
      <c r="H73" s="30" t="s">
        <v>1748</v>
      </c>
      <c r="I73" s="65">
        <v>1700</v>
      </c>
      <c r="J73" s="66" t="s">
        <v>1898</v>
      </c>
      <c r="K73" s="65">
        <v>20</v>
      </c>
      <c r="L73" s="66" t="s">
        <v>741</v>
      </c>
      <c r="M73" s="35"/>
      <c r="N73" s="12"/>
      <c r="P73" s="105" t="s">
        <v>2748</v>
      </c>
    </row>
    <row r="74" spans="1:16" hidden="1">
      <c r="A74" s="29">
        <f>IF(B74="","",SUBTOTAL(103,$B$9:B74))</f>
        <v>1</v>
      </c>
      <c r="B74" s="62" t="s">
        <v>1899</v>
      </c>
      <c r="C74" s="62" t="s">
        <v>1692</v>
      </c>
      <c r="D74" s="37" t="s">
        <v>1772</v>
      </c>
      <c r="E74" s="169" t="s">
        <v>2695</v>
      </c>
      <c r="F74" s="30" t="s">
        <v>1775</v>
      </c>
      <c r="G74" s="30" t="s">
        <v>1701</v>
      </c>
      <c r="H74" s="30" t="s">
        <v>1748</v>
      </c>
      <c r="I74" s="65">
        <v>4000</v>
      </c>
      <c r="J74" s="66" t="s">
        <v>1898</v>
      </c>
      <c r="K74" s="65">
        <v>96</v>
      </c>
      <c r="L74" s="66" t="s">
        <v>741</v>
      </c>
      <c r="M74" s="35"/>
      <c r="N74" s="12"/>
      <c r="P74" s="105" t="s">
        <v>2748</v>
      </c>
    </row>
    <row r="75" spans="1:16" hidden="1">
      <c r="A75" s="29">
        <f>IF(B75="","",SUBTOTAL(103,$B$9:B75))</f>
        <v>1</v>
      </c>
      <c r="B75" s="62" t="s">
        <v>1899</v>
      </c>
      <c r="C75" s="62" t="s">
        <v>1692</v>
      </c>
      <c r="D75" s="37" t="s">
        <v>1739</v>
      </c>
      <c r="E75" s="169" t="s">
        <v>2445</v>
      </c>
      <c r="F75" s="30" t="s">
        <v>1776</v>
      </c>
      <c r="G75" s="30" t="s">
        <v>1753</v>
      </c>
      <c r="H75" s="30" t="s">
        <v>1748</v>
      </c>
      <c r="I75" s="65">
        <v>6700</v>
      </c>
      <c r="J75" s="66" t="s">
        <v>1898</v>
      </c>
      <c r="K75" s="65">
        <v>582</v>
      </c>
      <c r="L75" s="66" t="s">
        <v>741</v>
      </c>
      <c r="M75" s="35"/>
      <c r="N75" s="12"/>
      <c r="P75" s="105" t="s">
        <v>2748</v>
      </c>
    </row>
    <row r="76" spans="1:16" hidden="1">
      <c r="A76" s="29">
        <f>IF(B76="","",SUBTOTAL(103,$B$9:B76))</f>
        <v>1</v>
      </c>
      <c r="B76" s="62" t="s">
        <v>1899</v>
      </c>
      <c r="C76" s="62" t="s">
        <v>1692</v>
      </c>
      <c r="D76" s="37" t="s">
        <v>1739</v>
      </c>
      <c r="E76" s="169" t="s">
        <v>2445</v>
      </c>
      <c r="F76" s="30" t="s">
        <v>1777</v>
      </c>
      <c r="G76" s="30" t="s">
        <v>1701</v>
      </c>
      <c r="H76" s="30" t="s">
        <v>1748</v>
      </c>
      <c r="I76" s="65">
        <v>1800</v>
      </c>
      <c r="J76" s="66" t="s">
        <v>1898</v>
      </c>
      <c r="K76" s="65">
        <v>43</v>
      </c>
      <c r="L76" s="66" t="s">
        <v>741</v>
      </c>
      <c r="M76" s="35"/>
      <c r="N76" s="12"/>
      <c r="P76" s="105" t="s">
        <v>2748</v>
      </c>
    </row>
    <row r="77" spans="1:16" hidden="1">
      <c r="A77" s="96">
        <f>IF(B77="","",SUBTOTAL(103,$B$9:B77))</f>
        <v>1</v>
      </c>
      <c r="B77" s="168" t="s">
        <v>1899</v>
      </c>
      <c r="C77" s="168" t="s">
        <v>1692</v>
      </c>
      <c r="D77" s="109" t="s">
        <v>1741</v>
      </c>
      <c r="E77" s="169" t="s">
        <v>2445</v>
      </c>
      <c r="F77" s="170" t="s">
        <v>1776</v>
      </c>
      <c r="G77" s="170" t="s">
        <v>1753</v>
      </c>
      <c r="H77" s="170" t="s">
        <v>1748</v>
      </c>
      <c r="I77" s="171">
        <v>4000</v>
      </c>
      <c r="J77" s="191" t="s">
        <v>1898</v>
      </c>
      <c r="K77" s="171">
        <v>1188</v>
      </c>
      <c r="L77" s="191" t="s">
        <v>741</v>
      </c>
      <c r="M77" s="58"/>
      <c r="N77" s="20"/>
      <c r="P77" s="105" t="s">
        <v>2740</v>
      </c>
    </row>
    <row r="78" spans="1:16" hidden="1">
      <c r="A78" s="29">
        <f>IF(B78="","",SUBTOTAL(103,$B$9:B78))</f>
        <v>1</v>
      </c>
      <c r="B78" s="62" t="s">
        <v>1899</v>
      </c>
      <c r="C78" s="62" t="s">
        <v>1692</v>
      </c>
      <c r="D78" s="37" t="s">
        <v>1743</v>
      </c>
      <c r="E78" s="169" t="s">
        <v>2695</v>
      </c>
      <c r="F78" s="30" t="s">
        <v>1778</v>
      </c>
      <c r="G78" s="30" t="s">
        <v>1701</v>
      </c>
      <c r="H78" s="30" t="s">
        <v>1748</v>
      </c>
      <c r="I78" s="65">
        <v>600</v>
      </c>
      <c r="J78" s="66" t="s">
        <v>1898</v>
      </c>
      <c r="K78" s="65">
        <v>324</v>
      </c>
      <c r="L78" s="66" t="s">
        <v>741</v>
      </c>
      <c r="M78" s="35"/>
      <c r="N78" s="12"/>
      <c r="P78" s="105" t="s">
        <v>2748</v>
      </c>
    </row>
    <row r="79" spans="1:16" hidden="1">
      <c r="A79" s="29">
        <f>IF(B79="","",SUBTOTAL(103,$B$9:B79))</f>
        <v>1</v>
      </c>
      <c r="B79" s="62" t="s">
        <v>1899</v>
      </c>
      <c r="C79" s="62" t="s">
        <v>1692</v>
      </c>
      <c r="D79" s="37" t="s">
        <v>1743</v>
      </c>
      <c r="E79" s="169" t="s">
        <v>2695</v>
      </c>
      <c r="F79" s="30" t="s">
        <v>1779</v>
      </c>
      <c r="G79" s="30" t="s">
        <v>1701</v>
      </c>
      <c r="H79" s="30" t="s">
        <v>1748</v>
      </c>
      <c r="I79" s="65">
        <v>1400</v>
      </c>
      <c r="J79" s="66" t="s">
        <v>1898</v>
      </c>
      <c r="K79" s="65">
        <v>39</v>
      </c>
      <c r="L79" s="66" t="s">
        <v>741</v>
      </c>
      <c r="M79" s="35"/>
      <c r="N79" s="12"/>
      <c r="P79" s="105" t="s">
        <v>2748</v>
      </c>
    </row>
    <row r="80" spans="1:16" hidden="1">
      <c r="A80" s="29">
        <f>IF(B80="","",SUBTOTAL(103,$B$9:B80))</f>
        <v>1</v>
      </c>
      <c r="B80" s="62" t="s">
        <v>1899</v>
      </c>
      <c r="C80" s="62" t="s">
        <v>1692</v>
      </c>
      <c r="D80" s="37" t="s">
        <v>1743</v>
      </c>
      <c r="E80" s="169" t="s">
        <v>2695</v>
      </c>
      <c r="F80" s="30" t="s">
        <v>1776</v>
      </c>
      <c r="G80" s="30" t="s">
        <v>1753</v>
      </c>
      <c r="H80" s="30" t="s">
        <v>1748</v>
      </c>
      <c r="I80" s="65">
        <v>100</v>
      </c>
      <c r="J80" s="66" t="s">
        <v>1898</v>
      </c>
      <c r="K80" s="65">
        <v>2088</v>
      </c>
      <c r="L80" s="66" t="s">
        <v>741</v>
      </c>
      <c r="M80" s="35"/>
      <c r="N80" s="12"/>
      <c r="P80" s="105" t="s">
        <v>2748</v>
      </c>
    </row>
    <row r="81" spans="1:16" hidden="1">
      <c r="A81" s="29">
        <f>IF(B81="","",SUBTOTAL(103,$B$9:B81))</f>
        <v>1</v>
      </c>
      <c r="B81" s="62" t="s">
        <v>1899</v>
      </c>
      <c r="C81" s="62" t="s">
        <v>1692</v>
      </c>
      <c r="D81" s="37" t="s">
        <v>1743</v>
      </c>
      <c r="E81" s="169" t="s">
        <v>2695</v>
      </c>
      <c r="F81" s="30" t="s">
        <v>1780</v>
      </c>
      <c r="G81" s="30" t="s">
        <v>1701</v>
      </c>
      <c r="H81" s="30" t="s">
        <v>1748</v>
      </c>
      <c r="I81" s="65">
        <v>3400</v>
      </c>
      <c r="J81" s="66" t="s">
        <v>1898</v>
      </c>
      <c r="K81" s="65">
        <v>73</v>
      </c>
      <c r="L81" s="66" t="s">
        <v>741</v>
      </c>
      <c r="M81" s="35"/>
      <c r="N81" s="12"/>
      <c r="P81" s="105" t="s">
        <v>2748</v>
      </c>
    </row>
    <row r="82" spans="1:16" hidden="1">
      <c r="A82" s="29">
        <f>IF(B82="","",SUBTOTAL(103,$B$9:B82))</f>
        <v>1</v>
      </c>
      <c r="B82" s="62" t="s">
        <v>1899</v>
      </c>
      <c r="C82" s="62" t="s">
        <v>1692</v>
      </c>
      <c r="D82" s="37" t="s">
        <v>1743</v>
      </c>
      <c r="E82" s="169" t="s">
        <v>2695</v>
      </c>
      <c r="F82" s="30" t="s">
        <v>1781</v>
      </c>
      <c r="G82" s="30" t="s">
        <v>1701</v>
      </c>
      <c r="H82" s="30" t="s">
        <v>1748</v>
      </c>
      <c r="I82" s="65">
        <v>100</v>
      </c>
      <c r="J82" s="66" t="s">
        <v>1898</v>
      </c>
      <c r="K82" s="65">
        <v>110</v>
      </c>
      <c r="L82" s="66" t="s">
        <v>741</v>
      </c>
      <c r="M82" s="35"/>
      <c r="N82" s="12"/>
      <c r="P82" s="105" t="s">
        <v>2748</v>
      </c>
    </row>
    <row r="83" spans="1:16" hidden="1">
      <c r="A83" s="29">
        <f>IF(B83="","",SUBTOTAL(103,$B$9:B83))</f>
        <v>1</v>
      </c>
      <c r="B83" s="62" t="s">
        <v>1899</v>
      </c>
      <c r="C83" s="62" t="s">
        <v>1692</v>
      </c>
      <c r="D83" s="37" t="s">
        <v>1783</v>
      </c>
      <c r="E83" s="169" t="s">
        <v>2695</v>
      </c>
      <c r="F83" s="30" t="s">
        <v>1762</v>
      </c>
      <c r="G83" s="30" t="s">
        <v>1701</v>
      </c>
      <c r="H83" s="30" t="s">
        <v>1782</v>
      </c>
      <c r="I83" s="192">
        <v>200</v>
      </c>
      <c r="J83" s="66" t="s">
        <v>1898</v>
      </c>
      <c r="K83" s="65">
        <v>140</v>
      </c>
      <c r="L83" s="66" t="s">
        <v>741</v>
      </c>
      <c r="M83" s="35"/>
      <c r="N83" s="12"/>
      <c r="P83" s="105" t="s">
        <v>2749</v>
      </c>
    </row>
    <row r="84" spans="1:16" hidden="1">
      <c r="A84" s="29">
        <f>IF(B84="","",SUBTOTAL(103,$B$9:B84))</f>
        <v>1</v>
      </c>
      <c r="B84" s="62" t="s">
        <v>1899</v>
      </c>
      <c r="C84" s="62" t="s">
        <v>1692</v>
      </c>
      <c r="D84" s="37" t="s">
        <v>1721</v>
      </c>
      <c r="E84" s="169" t="s">
        <v>2445</v>
      </c>
      <c r="F84" s="30" t="s">
        <v>1784</v>
      </c>
      <c r="G84" s="30" t="s">
        <v>1701</v>
      </c>
      <c r="H84" s="30" t="s">
        <v>1782</v>
      </c>
      <c r="I84" s="65">
        <v>800</v>
      </c>
      <c r="J84" s="66" t="s">
        <v>1898</v>
      </c>
      <c r="K84" s="65">
        <v>51</v>
      </c>
      <c r="L84" s="66" t="s">
        <v>741</v>
      </c>
      <c r="M84" s="35"/>
      <c r="N84" s="12"/>
      <c r="P84" s="105" t="s">
        <v>2748</v>
      </c>
    </row>
    <row r="85" spans="1:16" hidden="1">
      <c r="A85" s="96">
        <f>IF(B85="","",SUBTOTAL(103,$B$9:B85))</f>
        <v>1</v>
      </c>
      <c r="B85" s="168" t="s">
        <v>1899</v>
      </c>
      <c r="C85" s="168" t="s">
        <v>1692</v>
      </c>
      <c r="D85" s="109" t="s">
        <v>1721</v>
      </c>
      <c r="E85" s="169" t="s">
        <v>2445</v>
      </c>
      <c r="F85" s="170" t="s">
        <v>1768</v>
      </c>
      <c r="G85" s="170" t="s">
        <v>1701</v>
      </c>
      <c r="H85" s="170" t="s">
        <v>1782</v>
      </c>
      <c r="I85" s="171">
        <v>400</v>
      </c>
      <c r="J85" s="191" t="s">
        <v>1898</v>
      </c>
      <c r="K85" s="171">
        <v>53</v>
      </c>
      <c r="L85" s="191" t="s">
        <v>741</v>
      </c>
      <c r="M85" s="58"/>
      <c r="N85" s="20"/>
      <c r="P85" s="105" t="s">
        <v>2740</v>
      </c>
    </row>
    <row r="86" spans="1:16" hidden="1">
      <c r="A86" s="29">
        <f>IF(B86="","",SUBTOTAL(103,$B$9:B86))</f>
        <v>1</v>
      </c>
      <c r="B86" s="62" t="s">
        <v>1899</v>
      </c>
      <c r="C86" s="62" t="s">
        <v>1692</v>
      </c>
      <c r="D86" s="37" t="s">
        <v>1785</v>
      </c>
      <c r="E86" s="169" t="s">
        <v>2445</v>
      </c>
      <c r="F86" s="30" t="s">
        <v>1786</v>
      </c>
      <c r="G86" s="30" t="s">
        <v>1701</v>
      </c>
      <c r="H86" s="30" t="s">
        <v>1782</v>
      </c>
      <c r="I86" s="65">
        <v>300</v>
      </c>
      <c r="J86" s="66" t="s">
        <v>1898</v>
      </c>
      <c r="K86" s="65">
        <v>145</v>
      </c>
      <c r="L86" s="66" t="s">
        <v>741</v>
      </c>
      <c r="M86" s="35"/>
      <c r="N86" s="12"/>
      <c r="P86" s="105" t="s">
        <v>2748</v>
      </c>
    </row>
    <row r="87" spans="1:16" hidden="1">
      <c r="A87" s="29">
        <f>IF(B87="","",SUBTOTAL(103,$B$9:B87))</f>
        <v>1</v>
      </c>
      <c r="B87" s="62" t="s">
        <v>1899</v>
      </c>
      <c r="C87" s="62" t="s">
        <v>1692</v>
      </c>
      <c r="D87" s="37" t="s">
        <v>1785</v>
      </c>
      <c r="E87" s="169" t="s">
        <v>2445</v>
      </c>
      <c r="F87" s="30" t="s">
        <v>1787</v>
      </c>
      <c r="G87" s="30" t="s">
        <v>1746</v>
      </c>
      <c r="H87" s="30" t="s">
        <v>1782</v>
      </c>
      <c r="I87" s="65">
        <v>500</v>
      </c>
      <c r="J87" s="66" t="s">
        <v>1898</v>
      </c>
      <c r="K87" s="65">
        <v>39</v>
      </c>
      <c r="L87" s="66" t="s">
        <v>741</v>
      </c>
      <c r="M87" s="35"/>
      <c r="N87" s="12"/>
      <c r="P87" s="105" t="s">
        <v>2748</v>
      </c>
    </row>
    <row r="88" spans="1:16" hidden="1">
      <c r="A88" s="96">
        <f>IF(B88="","",SUBTOTAL(103,$B$9:B88))</f>
        <v>1</v>
      </c>
      <c r="B88" s="168" t="s">
        <v>1899</v>
      </c>
      <c r="C88" s="168" t="s">
        <v>1692</v>
      </c>
      <c r="D88" s="109" t="s">
        <v>1726</v>
      </c>
      <c r="E88" s="169" t="s">
        <v>2445</v>
      </c>
      <c r="F88" s="170" t="s">
        <v>2697</v>
      </c>
      <c r="G88" s="170" t="s">
        <v>1701</v>
      </c>
      <c r="H88" s="170" t="s">
        <v>1782</v>
      </c>
      <c r="I88" s="171">
        <v>700</v>
      </c>
      <c r="J88" s="191" t="s">
        <v>1898</v>
      </c>
      <c r="K88" s="171">
        <v>36</v>
      </c>
      <c r="L88" s="191" t="s">
        <v>741</v>
      </c>
      <c r="M88" s="58"/>
      <c r="N88" s="20"/>
      <c r="P88" s="105" t="s">
        <v>2740</v>
      </c>
    </row>
    <row r="89" spans="1:16" hidden="1">
      <c r="A89" s="29">
        <f>IF(B89="","",SUBTOTAL(103,$B$9:B89))</f>
        <v>1</v>
      </c>
      <c r="B89" s="62" t="s">
        <v>1899</v>
      </c>
      <c r="C89" s="62" t="s">
        <v>1788</v>
      </c>
      <c r="D89" s="37" t="s">
        <v>1789</v>
      </c>
      <c r="E89" s="31" t="s">
        <v>736</v>
      </c>
      <c r="F89" s="30" t="s">
        <v>1790</v>
      </c>
      <c r="G89" s="30" t="s">
        <v>1695</v>
      </c>
      <c r="H89" s="30" t="s">
        <v>1693</v>
      </c>
      <c r="I89" s="65">
        <v>2100</v>
      </c>
      <c r="J89" s="66" t="s">
        <v>1898</v>
      </c>
      <c r="K89" s="65">
        <v>45</v>
      </c>
      <c r="L89" s="66" t="s">
        <v>741</v>
      </c>
      <c r="M89" s="35"/>
      <c r="N89" s="12"/>
      <c r="O89" s="1" t="s">
        <v>2694</v>
      </c>
    </row>
    <row r="90" spans="1:16" hidden="1">
      <c r="A90" s="29">
        <f>IF(B90="","",SUBTOTAL(103,$B$9:B90))</f>
        <v>1</v>
      </c>
      <c r="B90" s="62" t="s">
        <v>1899</v>
      </c>
      <c r="C90" s="62" t="s">
        <v>1788</v>
      </c>
      <c r="D90" s="37" t="s">
        <v>1789</v>
      </c>
      <c r="E90" s="31" t="s">
        <v>736</v>
      </c>
      <c r="F90" s="30" t="s">
        <v>1791</v>
      </c>
      <c r="G90" s="30" t="s">
        <v>1695</v>
      </c>
      <c r="H90" s="30" t="s">
        <v>1693</v>
      </c>
      <c r="I90" s="65">
        <v>2000</v>
      </c>
      <c r="J90" s="66" t="s">
        <v>1898</v>
      </c>
      <c r="K90" s="65">
        <v>45</v>
      </c>
      <c r="L90" s="66" t="s">
        <v>741</v>
      </c>
      <c r="M90" s="35"/>
      <c r="N90" s="12"/>
      <c r="O90" s="1" t="s">
        <v>2694</v>
      </c>
    </row>
    <row r="91" spans="1:16" hidden="1">
      <c r="A91" s="29">
        <f>IF(B91="","",SUBTOTAL(103,$B$9:B91))</f>
        <v>1</v>
      </c>
      <c r="B91" s="62" t="s">
        <v>1899</v>
      </c>
      <c r="C91" s="62" t="s">
        <v>1788</v>
      </c>
      <c r="D91" s="37" t="s">
        <v>1789</v>
      </c>
      <c r="E91" s="31" t="s">
        <v>736</v>
      </c>
      <c r="F91" s="30" t="s">
        <v>1896</v>
      </c>
      <c r="G91" s="30" t="s">
        <v>1695</v>
      </c>
      <c r="H91" s="30" t="s">
        <v>1693</v>
      </c>
      <c r="I91" s="65">
        <v>1500</v>
      </c>
      <c r="J91" s="66" t="s">
        <v>1898</v>
      </c>
      <c r="K91" s="65">
        <v>25</v>
      </c>
      <c r="L91" s="66" t="s">
        <v>741</v>
      </c>
      <c r="M91" s="35"/>
      <c r="N91" s="12"/>
      <c r="O91" s="1" t="s">
        <v>2694</v>
      </c>
    </row>
    <row r="92" spans="1:16" hidden="1">
      <c r="A92" s="29">
        <f>IF(B92="","",SUBTOTAL(103,$B$9:B92))</f>
        <v>1</v>
      </c>
      <c r="B92" s="62" t="s">
        <v>1899</v>
      </c>
      <c r="C92" s="62" t="s">
        <v>1788</v>
      </c>
      <c r="D92" s="37" t="s">
        <v>1789</v>
      </c>
      <c r="E92" s="31" t="s">
        <v>736</v>
      </c>
      <c r="F92" s="30" t="s">
        <v>1792</v>
      </c>
      <c r="G92" s="30" t="s">
        <v>1695</v>
      </c>
      <c r="H92" s="30" t="s">
        <v>1693</v>
      </c>
      <c r="I92" s="65">
        <v>400</v>
      </c>
      <c r="J92" s="66" t="s">
        <v>1898</v>
      </c>
      <c r="K92" s="65">
        <v>69</v>
      </c>
      <c r="L92" s="66" t="s">
        <v>741</v>
      </c>
      <c r="M92" s="35"/>
      <c r="N92" s="12"/>
      <c r="P92" s="105" t="s">
        <v>2621</v>
      </c>
    </row>
    <row r="93" spans="1:16" hidden="1">
      <c r="A93" s="29">
        <f>IF(B93="","",SUBTOTAL(103,$B$9:B93))</f>
        <v>1</v>
      </c>
      <c r="B93" s="62" t="s">
        <v>1899</v>
      </c>
      <c r="C93" s="62" t="s">
        <v>1788</v>
      </c>
      <c r="D93" s="37" t="s">
        <v>1789</v>
      </c>
      <c r="E93" s="31" t="s">
        <v>736</v>
      </c>
      <c r="F93" s="30" t="s">
        <v>1897</v>
      </c>
      <c r="G93" s="30" t="s">
        <v>1695</v>
      </c>
      <c r="H93" s="30" t="s">
        <v>1693</v>
      </c>
      <c r="I93" s="65">
        <v>1000</v>
      </c>
      <c r="J93" s="66" t="s">
        <v>1898</v>
      </c>
      <c r="K93" s="65">
        <v>30</v>
      </c>
      <c r="L93" s="66" t="s">
        <v>741</v>
      </c>
      <c r="M93" s="35"/>
      <c r="N93" s="12"/>
      <c r="P93" s="105" t="s">
        <v>2621</v>
      </c>
    </row>
    <row r="94" spans="1:16" hidden="1">
      <c r="A94" s="29">
        <f>IF(B94="","",SUBTOTAL(103,$B$9:B94))</f>
        <v>1</v>
      </c>
      <c r="B94" s="62" t="s">
        <v>1899</v>
      </c>
      <c r="C94" s="62" t="s">
        <v>1788</v>
      </c>
      <c r="D94" s="37" t="s">
        <v>1789</v>
      </c>
      <c r="E94" s="31" t="s">
        <v>736</v>
      </c>
      <c r="F94" s="30" t="s">
        <v>1793</v>
      </c>
      <c r="G94" s="30" t="s">
        <v>1701</v>
      </c>
      <c r="H94" s="30" t="s">
        <v>1693</v>
      </c>
      <c r="I94" s="65">
        <v>1600</v>
      </c>
      <c r="J94" s="66" t="s">
        <v>1898</v>
      </c>
      <c r="K94" s="65">
        <v>700</v>
      </c>
      <c r="L94" s="66" t="s">
        <v>741</v>
      </c>
      <c r="M94" s="35"/>
      <c r="N94" s="12"/>
      <c r="P94" s="105" t="s">
        <v>2621</v>
      </c>
    </row>
    <row r="95" spans="1:16" hidden="1">
      <c r="A95" s="29">
        <f>IF(B95="","",SUBTOTAL(103,$B$9:B95))</f>
        <v>1</v>
      </c>
      <c r="B95" s="62" t="s">
        <v>1899</v>
      </c>
      <c r="C95" s="62" t="s">
        <v>1788</v>
      </c>
      <c r="D95" s="37" t="s">
        <v>1789</v>
      </c>
      <c r="E95" s="31" t="s">
        <v>736</v>
      </c>
      <c r="F95" s="30" t="s">
        <v>1794</v>
      </c>
      <c r="G95" s="30" t="s">
        <v>1695</v>
      </c>
      <c r="H95" s="30" t="s">
        <v>1693</v>
      </c>
      <c r="I95" s="65">
        <v>800</v>
      </c>
      <c r="J95" s="66" t="s">
        <v>1898</v>
      </c>
      <c r="K95" s="65">
        <v>30</v>
      </c>
      <c r="L95" s="66" t="s">
        <v>741</v>
      </c>
      <c r="M95" s="35"/>
      <c r="N95" s="12"/>
      <c r="P95" s="105" t="s">
        <v>2621</v>
      </c>
    </row>
    <row r="96" spans="1:16" hidden="1">
      <c r="A96" s="29">
        <f>IF(B96="","",SUBTOTAL(103,$B$9:B96))</f>
        <v>1</v>
      </c>
      <c r="B96" s="62" t="s">
        <v>1899</v>
      </c>
      <c r="C96" s="62" t="s">
        <v>1788</v>
      </c>
      <c r="D96" s="37" t="s">
        <v>1789</v>
      </c>
      <c r="E96" s="31" t="s">
        <v>736</v>
      </c>
      <c r="F96" s="30" t="s">
        <v>1795</v>
      </c>
      <c r="G96" s="30" t="s">
        <v>1695</v>
      </c>
      <c r="H96" s="30" t="s">
        <v>1693</v>
      </c>
      <c r="I96" s="65">
        <v>500</v>
      </c>
      <c r="J96" s="66" t="s">
        <v>1898</v>
      </c>
      <c r="K96" s="65">
        <v>25</v>
      </c>
      <c r="L96" s="66" t="s">
        <v>741</v>
      </c>
      <c r="M96" s="35"/>
      <c r="N96" s="12"/>
      <c r="P96" s="105" t="s">
        <v>2621</v>
      </c>
    </row>
    <row r="97" spans="1:16" hidden="1">
      <c r="A97" s="29">
        <f>IF(B97="","",SUBTOTAL(103,$B$9:B97))</f>
        <v>1</v>
      </c>
      <c r="B97" s="62" t="s">
        <v>1899</v>
      </c>
      <c r="C97" s="62" t="s">
        <v>1788</v>
      </c>
      <c r="D97" s="37" t="s">
        <v>1789</v>
      </c>
      <c r="E97" s="31" t="s">
        <v>736</v>
      </c>
      <c r="F97" s="30" t="s">
        <v>1796</v>
      </c>
      <c r="G97" s="30" t="s">
        <v>1695</v>
      </c>
      <c r="H97" s="30" t="s">
        <v>1693</v>
      </c>
      <c r="I97" s="65">
        <v>1000</v>
      </c>
      <c r="J97" s="66" t="s">
        <v>1898</v>
      </c>
      <c r="K97" s="65">
        <v>40</v>
      </c>
      <c r="L97" s="66" t="s">
        <v>741</v>
      </c>
      <c r="M97" s="35"/>
      <c r="N97" s="12"/>
      <c r="P97" s="105" t="s">
        <v>2621</v>
      </c>
    </row>
    <row r="98" spans="1:16" hidden="1">
      <c r="A98" s="29">
        <f>IF(B98="","",SUBTOTAL(103,$B$9:B98))</f>
        <v>1</v>
      </c>
      <c r="B98" s="62" t="s">
        <v>1899</v>
      </c>
      <c r="C98" s="62" t="s">
        <v>1788</v>
      </c>
      <c r="D98" s="37" t="s">
        <v>1789</v>
      </c>
      <c r="E98" s="169" t="s">
        <v>2445</v>
      </c>
      <c r="F98" s="30" t="s">
        <v>1797</v>
      </c>
      <c r="G98" s="30" t="s">
        <v>1695</v>
      </c>
      <c r="H98" s="30" t="s">
        <v>1693</v>
      </c>
      <c r="I98" s="65">
        <v>1000</v>
      </c>
      <c r="J98" s="66" t="s">
        <v>1898</v>
      </c>
      <c r="K98" s="65">
        <v>32</v>
      </c>
      <c r="L98" s="66" t="s">
        <v>741</v>
      </c>
      <c r="M98" s="35"/>
      <c r="N98" s="12"/>
      <c r="P98" s="105" t="s">
        <v>2748</v>
      </c>
    </row>
    <row r="99" spans="1:16" hidden="1">
      <c r="A99" s="29">
        <f>IF(B99="","",SUBTOTAL(103,$B$9:B99))</f>
        <v>1</v>
      </c>
      <c r="B99" s="62" t="s">
        <v>1899</v>
      </c>
      <c r="C99" s="62" t="s">
        <v>1788</v>
      </c>
      <c r="D99" s="37" t="s">
        <v>1789</v>
      </c>
      <c r="E99" s="31" t="s">
        <v>736</v>
      </c>
      <c r="F99" s="30" t="s">
        <v>1798</v>
      </c>
      <c r="G99" s="30" t="s">
        <v>1695</v>
      </c>
      <c r="H99" s="30" t="s">
        <v>1693</v>
      </c>
      <c r="I99" s="65">
        <v>400</v>
      </c>
      <c r="J99" s="66" t="s">
        <v>1898</v>
      </c>
      <c r="K99" s="65">
        <v>14</v>
      </c>
      <c r="L99" s="66" t="s">
        <v>741</v>
      </c>
      <c r="M99" s="35"/>
      <c r="N99" s="12"/>
      <c r="P99" s="105" t="s">
        <v>2621</v>
      </c>
    </row>
    <row r="100" spans="1:16" hidden="1">
      <c r="A100" s="29">
        <f>IF(B100="","",SUBTOTAL(103,$B$9:B100))</f>
        <v>1</v>
      </c>
      <c r="B100" s="62" t="s">
        <v>1899</v>
      </c>
      <c r="C100" s="62" t="s">
        <v>1788</v>
      </c>
      <c r="D100" s="37" t="s">
        <v>1789</v>
      </c>
      <c r="E100" s="31" t="s">
        <v>736</v>
      </c>
      <c r="F100" s="30" t="s">
        <v>1799</v>
      </c>
      <c r="G100" s="30" t="s">
        <v>1695</v>
      </c>
      <c r="H100" s="30" t="s">
        <v>1693</v>
      </c>
      <c r="I100" s="65">
        <v>1000</v>
      </c>
      <c r="J100" s="66" t="s">
        <v>1898</v>
      </c>
      <c r="K100" s="65">
        <v>30</v>
      </c>
      <c r="L100" s="66" t="s">
        <v>741</v>
      </c>
      <c r="M100" s="35"/>
      <c r="N100" s="12"/>
      <c r="P100" s="105" t="s">
        <v>2621</v>
      </c>
    </row>
    <row r="101" spans="1:16" hidden="1">
      <c r="A101" s="29">
        <f>IF(B101="","",SUBTOTAL(103,$B$9:B101))</f>
        <v>1</v>
      </c>
      <c r="B101" s="62" t="s">
        <v>1899</v>
      </c>
      <c r="C101" s="62" t="s">
        <v>1788</v>
      </c>
      <c r="D101" s="37" t="s">
        <v>1789</v>
      </c>
      <c r="E101" s="169" t="s">
        <v>2445</v>
      </c>
      <c r="F101" s="30" t="s">
        <v>1800</v>
      </c>
      <c r="G101" s="30" t="s">
        <v>1701</v>
      </c>
      <c r="H101" s="30" t="s">
        <v>1693</v>
      </c>
      <c r="I101" s="65">
        <v>3500</v>
      </c>
      <c r="J101" s="66" t="s">
        <v>1898</v>
      </c>
      <c r="K101" s="65">
        <v>185</v>
      </c>
      <c r="L101" s="66" t="s">
        <v>741</v>
      </c>
      <c r="M101" s="35"/>
      <c r="N101" s="12"/>
      <c r="O101" s="1" t="s">
        <v>2694</v>
      </c>
      <c r="P101" s="105" t="s">
        <v>2748</v>
      </c>
    </row>
    <row r="102" spans="1:16" hidden="1">
      <c r="A102" s="29">
        <f>IF(B102="","",SUBTOTAL(103,$B$9:B102))</f>
        <v>1</v>
      </c>
      <c r="B102" s="62" t="s">
        <v>1899</v>
      </c>
      <c r="C102" s="62" t="s">
        <v>1788</v>
      </c>
      <c r="D102" s="37" t="s">
        <v>1789</v>
      </c>
      <c r="E102" s="169" t="s">
        <v>2445</v>
      </c>
      <c r="F102" s="30" t="s">
        <v>1801</v>
      </c>
      <c r="G102" s="30" t="s">
        <v>1695</v>
      </c>
      <c r="H102" s="30" t="s">
        <v>1693</v>
      </c>
      <c r="I102" s="65">
        <v>800</v>
      </c>
      <c r="J102" s="66" t="s">
        <v>1898</v>
      </c>
      <c r="K102" s="65">
        <v>26</v>
      </c>
      <c r="L102" s="66" t="s">
        <v>741</v>
      </c>
      <c r="M102" s="35"/>
      <c r="N102" s="12"/>
      <c r="P102" s="105" t="s">
        <v>2748</v>
      </c>
    </row>
    <row r="103" spans="1:16" hidden="1">
      <c r="A103" s="29">
        <f>IF(B103="","",SUBTOTAL(103,$B$9:B103))</f>
        <v>1</v>
      </c>
      <c r="B103" s="62" t="s">
        <v>1899</v>
      </c>
      <c r="C103" s="62" t="s">
        <v>1788</v>
      </c>
      <c r="D103" s="37" t="s">
        <v>1789</v>
      </c>
      <c r="E103" s="169" t="s">
        <v>2445</v>
      </c>
      <c r="F103" s="30" t="s">
        <v>1802</v>
      </c>
      <c r="G103" s="30" t="s">
        <v>1695</v>
      </c>
      <c r="H103" s="30" t="s">
        <v>1693</v>
      </c>
      <c r="I103" s="65">
        <v>400</v>
      </c>
      <c r="J103" s="66" t="s">
        <v>1898</v>
      </c>
      <c r="K103" s="65">
        <v>25</v>
      </c>
      <c r="L103" s="66" t="s">
        <v>741</v>
      </c>
      <c r="M103" s="35"/>
      <c r="N103" s="12"/>
      <c r="P103" s="105" t="s">
        <v>2748</v>
      </c>
    </row>
    <row r="104" spans="1:16" hidden="1">
      <c r="A104" s="29">
        <f>IF(B104="","",SUBTOTAL(103,$B$9:B104))</f>
        <v>1</v>
      </c>
      <c r="B104" s="62" t="s">
        <v>1899</v>
      </c>
      <c r="C104" s="62" t="s">
        <v>1788</v>
      </c>
      <c r="D104" s="37" t="s">
        <v>1789</v>
      </c>
      <c r="E104" s="31" t="s">
        <v>736</v>
      </c>
      <c r="F104" s="30" t="s">
        <v>1803</v>
      </c>
      <c r="G104" s="30" t="s">
        <v>1695</v>
      </c>
      <c r="H104" s="30" t="s">
        <v>1693</v>
      </c>
      <c r="I104" s="65">
        <v>500</v>
      </c>
      <c r="J104" s="66" t="s">
        <v>1898</v>
      </c>
      <c r="K104" s="65">
        <v>61</v>
      </c>
      <c r="L104" s="66" t="s">
        <v>741</v>
      </c>
      <c r="M104" s="35"/>
      <c r="N104" s="12"/>
      <c r="P104" s="105" t="s">
        <v>2621</v>
      </c>
    </row>
    <row r="105" spans="1:16" hidden="1">
      <c r="A105" s="29">
        <f>IF(B105="","",SUBTOTAL(103,$B$9:B105))</f>
        <v>1</v>
      </c>
      <c r="B105" s="62" t="s">
        <v>1899</v>
      </c>
      <c r="C105" s="62" t="s">
        <v>1788</v>
      </c>
      <c r="D105" s="37" t="s">
        <v>1789</v>
      </c>
      <c r="E105" s="31" t="s">
        <v>736</v>
      </c>
      <c r="F105" s="30" t="s">
        <v>1804</v>
      </c>
      <c r="G105" s="30" t="s">
        <v>1695</v>
      </c>
      <c r="H105" s="30" t="s">
        <v>1693</v>
      </c>
      <c r="I105" s="65">
        <v>600</v>
      </c>
      <c r="J105" s="66" t="s">
        <v>1898</v>
      </c>
      <c r="K105" s="65">
        <v>57</v>
      </c>
      <c r="L105" s="66" t="s">
        <v>741</v>
      </c>
      <c r="M105" s="35"/>
      <c r="N105" s="12"/>
      <c r="P105" s="105" t="s">
        <v>2621</v>
      </c>
    </row>
    <row r="106" spans="1:16" hidden="1">
      <c r="A106" s="29">
        <f>IF(B106="","",SUBTOTAL(103,$B$9:B106))</f>
        <v>1</v>
      </c>
      <c r="B106" s="62" t="s">
        <v>1899</v>
      </c>
      <c r="C106" s="62" t="s">
        <v>1788</v>
      </c>
      <c r="D106" s="37" t="s">
        <v>1789</v>
      </c>
      <c r="E106" s="31" t="s">
        <v>736</v>
      </c>
      <c r="F106" s="30" t="s">
        <v>1805</v>
      </c>
      <c r="G106" s="30" t="s">
        <v>1695</v>
      </c>
      <c r="H106" s="30" t="s">
        <v>1693</v>
      </c>
      <c r="I106" s="65">
        <v>600</v>
      </c>
      <c r="J106" s="66" t="s">
        <v>1898</v>
      </c>
      <c r="K106" s="65">
        <v>128</v>
      </c>
      <c r="L106" s="66" t="s">
        <v>741</v>
      </c>
      <c r="M106" s="35"/>
      <c r="N106" s="12"/>
      <c r="P106" s="105" t="s">
        <v>2621</v>
      </c>
    </row>
    <row r="107" spans="1:16" hidden="1">
      <c r="A107" s="29">
        <f>IF(B107="","",SUBTOTAL(103,$B$9:B107))</f>
        <v>1</v>
      </c>
      <c r="B107" s="62" t="s">
        <v>1899</v>
      </c>
      <c r="C107" s="62" t="s">
        <v>1788</v>
      </c>
      <c r="D107" s="37" t="s">
        <v>1806</v>
      </c>
      <c r="E107" s="31" t="s">
        <v>736</v>
      </c>
      <c r="F107" s="30" t="s">
        <v>1807</v>
      </c>
      <c r="G107" s="30" t="s">
        <v>1701</v>
      </c>
      <c r="H107" s="30" t="s">
        <v>1693</v>
      </c>
      <c r="I107" s="192">
        <v>4200</v>
      </c>
      <c r="J107" s="66" t="s">
        <v>1898</v>
      </c>
      <c r="K107" s="65">
        <v>252</v>
      </c>
      <c r="L107" s="66" t="s">
        <v>741</v>
      </c>
      <c r="M107" s="35"/>
      <c r="N107" s="12"/>
      <c r="O107" s="1" t="s">
        <v>2694</v>
      </c>
      <c r="P107" s="105" t="s">
        <v>2749</v>
      </c>
    </row>
    <row r="108" spans="1:16" hidden="1">
      <c r="A108" s="29">
        <f>IF(B108="","",SUBTOTAL(103,$B$9:B108))</f>
        <v>1</v>
      </c>
      <c r="B108" s="62" t="s">
        <v>1899</v>
      </c>
      <c r="C108" s="62" t="s">
        <v>1788</v>
      </c>
      <c r="D108" s="37" t="s">
        <v>1806</v>
      </c>
      <c r="E108" s="31" t="s">
        <v>736</v>
      </c>
      <c r="F108" s="30" t="s">
        <v>1808</v>
      </c>
      <c r="G108" s="30" t="s">
        <v>1695</v>
      </c>
      <c r="H108" s="30" t="s">
        <v>1693</v>
      </c>
      <c r="I108" s="65">
        <v>400</v>
      </c>
      <c r="J108" s="66" t="s">
        <v>1898</v>
      </c>
      <c r="K108" s="65">
        <v>300</v>
      </c>
      <c r="L108" s="66" t="s">
        <v>741</v>
      </c>
      <c r="M108" s="35"/>
      <c r="N108" s="12"/>
      <c r="P108" s="105" t="s">
        <v>2621</v>
      </c>
    </row>
    <row r="109" spans="1:16" hidden="1">
      <c r="A109" s="29">
        <f>IF(B109="","",SUBTOTAL(103,$B$9:B109))</f>
        <v>1</v>
      </c>
      <c r="B109" s="62" t="s">
        <v>1899</v>
      </c>
      <c r="C109" s="62" t="s">
        <v>1788</v>
      </c>
      <c r="D109" s="37" t="s">
        <v>1806</v>
      </c>
      <c r="E109" s="169" t="s">
        <v>2445</v>
      </c>
      <c r="F109" s="30" t="s">
        <v>1809</v>
      </c>
      <c r="G109" s="30" t="s">
        <v>1695</v>
      </c>
      <c r="H109" s="30" t="s">
        <v>1693</v>
      </c>
      <c r="I109" s="65">
        <v>500</v>
      </c>
      <c r="J109" s="66" t="s">
        <v>1898</v>
      </c>
      <c r="K109" s="65">
        <v>80</v>
      </c>
      <c r="L109" s="66" t="s">
        <v>741</v>
      </c>
      <c r="M109" s="35"/>
      <c r="N109" s="12"/>
      <c r="P109" s="105" t="s">
        <v>2748</v>
      </c>
    </row>
    <row r="110" spans="1:16" hidden="1">
      <c r="A110" s="29">
        <f>IF(B110="","",SUBTOTAL(103,$B$9:B110))</f>
        <v>1</v>
      </c>
      <c r="B110" s="62" t="s">
        <v>1899</v>
      </c>
      <c r="C110" s="62" t="s">
        <v>1788</v>
      </c>
      <c r="D110" s="37" t="s">
        <v>1806</v>
      </c>
      <c r="E110" s="169" t="s">
        <v>2445</v>
      </c>
      <c r="F110" s="30" t="s">
        <v>1810</v>
      </c>
      <c r="G110" s="30" t="s">
        <v>1695</v>
      </c>
      <c r="H110" s="30" t="s">
        <v>1693</v>
      </c>
      <c r="I110" s="65">
        <v>300</v>
      </c>
      <c r="J110" s="66" t="s">
        <v>1898</v>
      </c>
      <c r="K110" s="65">
        <v>30</v>
      </c>
      <c r="L110" s="66" t="s">
        <v>741</v>
      </c>
      <c r="M110" s="35"/>
      <c r="N110" s="12"/>
      <c r="P110" s="105" t="s">
        <v>2748</v>
      </c>
    </row>
    <row r="111" spans="1:16" hidden="1">
      <c r="A111" s="29">
        <f>IF(B111="","",SUBTOTAL(103,$B$9:B111))</f>
        <v>1</v>
      </c>
      <c r="B111" s="62" t="s">
        <v>1899</v>
      </c>
      <c r="C111" s="62" t="s">
        <v>1788</v>
      </c>
      <c r="D111" s="37" t="s">
        <v>1806</v>
      </c>
      <c r="E111" s="169" t="s">
        <v>2445</v>
      </c>
      <c r="F111" s="30" t="s">
        <v>1811</v>
      </c>
      <c r="G111" s="30" t="s">
        <v>1695</v>
      </c>
      <c r="H111" s="30" t="s">
        <v>1693</v>
      </c>
      <c r="I111" s="65">
        <v>300</v>
      </c>
      <c r="J111" s="66" t="s">
        <v>1898</v>
      </c>
      <c r="K111" s="65">
        <v>30</v>
      </c>
      <c r="L111" s="66" t="s">
        <v>741</v>
      </c>
      <c r="M111" s="35"/>
      <c r="N111" s="12"/>
      <c r="P111" s="105" t="s">
        <v>2748</v>
      </c>
    </row>
    <row r="112" spans="1:16" hidden="1">
      <c r="A112" s="29">
        <f>IF(B112="","",SUBTOTAL(103,$B$9:B112))</f>
        <v>1</v>
      </c>
      <c r="B112" s="62" t="s">
        <v>1899</v>
      </c>
      <c r="C112" s="62" t="s">
        <v>1788</v>
      </c>
      <c r="D112" s="37" t="s">
        <v>1806</v>
      </c>
      <c r="E112" s="169" t="s">
        <v>2445</v>
      </c>
      <c r="F112" s="30" t="s">
        <v>1812</v>
      </c>
      <c r="G112" s="30" t="s">
        <v>1695</v>
      </c>
      <c r="H112" s="30" t="s">
        <v>1693</v>
      </c>
      <c r="I112" s="65">
        <v>500</v>
      </c>
      <c r="J112" s="66" t="s">
        <v>1898</v>
      </c>
      <c r="K112" s="65">
        <v>80</v>
      </c>
      <c r="L112" s="66" t="s">
        <v>741</v>
      </c>
      <c r="M112" s="35"/>
      <c r="N112" s="12"/>
      <c r="P112" s="105" t="s">
        <v>2748</v>
      </c>
    </row>
    <row r="113" spans="1:16" hidden="1">
      <c r="A113" s="29">
        <f>IF(B113="","",SUBTOTAL(103,$B$9:B113))</f>
        <v>1</v>
      </c>
      <c r="B113" s="62" t="s">
        <v>1899</v>
      </c>
      <c r="C113" s="62" t="s">
        <v>1788</v>
      </c>
      <c r="D113" s="37" t="s">
        <v>1806</v>
      </c>
      <c r="E113" s="31" t="s">
        <v>736</v>
      </c>
      <c r="F113" s="30" t="s">
        <v>1813</v>
      </c>
      <c r="G113" s="30" t="s">
        <v>1695</v>
      </c>
      <c r="H113" s="30" t="s">
        <v>1693</v>
      </c>
      <c r="I113" s="65">
        <v>500</v>
      </c>
      <c r="J113" s="66" t="s">
        <v>1898</v>
      </c>
      <c r="K113" s="65">
        <v>40</v>
      </c>
      <c r="L113" s="66" t="s">
        <v>741</v>
      </c>
      <c r="M113" s="35"/>
      <c r="N113" s="12"/>
      <c r="P113" s="105" t="s">
        <v>2621</v>
      </c>
    </row>
    <row r="114" spans="1:16" hidden="1">
      <c r="A114" s="29">
        <f>IF(B114="","",SUBTOTAL(103,$B$9:B114))</f>
        <v>1</v>
      </c>
      <c r="B114" s="62" t="s">
        <v>1899</v>
      </c>
      <c r="C114" s="62" t="s">
        <v>1788</v>
      </c>
      <c r="D114" s="37" t="s">
        <v>1806</v>
      </c>
      <c r="E114" s="31" t="s">
        <v>736</v>
      </c>
      <c r="F114" s="30" t="s">
        <v>1814</v>
      </c>
      <c r="G114" s="30" t="s">
        <v>1695</v>
      </c>
      <c r="H114" s="30" t="s">
        <v>1693</v>
      </c>
      <c r="I114" s="65">
        <v>1000</v>
      </c>
      <c r="J114" s="66" t="s">
        <v>1898</v>
      </c>
      <c r="K114" s="65">
        <v>40</v>
      </c>
      <c r="L114" s="66" t="s">
        <v>741</v>
      </c>
      <c r="M114" s="35"/>
      <c r="N114" s="12"/>
      <c r="P114" s="105" t="s">
        <v>2621</v>
      </c>
    </row>
    <row r="115" spans="1:16" hidden="1">
      <c r="A115" s="29">
        <f>IF(B115="","",SUBTOTAL(103,$B$9:B115))</f>
        <v>1</v>
      </c>
      <c r="B115" s="62" t="s">
        <v>1899</v>
      </c>
      <c r="C115" s="62" t="s">
        <v>1788</v>
      </c>
      <c r="D115" s="37" t="s">
        <v>1806</v>
      </c>
      <c r="E115" s="31" t="s">
        <v>736</v>
      </c>
      <c r="F115" s="30" t="s">
        <v>1815</v>
      </c>
      <c r="G115" s="30" t="s">
        <v>1695</v>
      </c>
      <c r="H115" s="30" t="s">
        <v>1693</v>
      </c>
      <c r="I115" s="65">
        <v>400</v>
      </c>
      <c r="J115" s="66" t="s">
        <v>1898</v>
      </c>
      <c r="K115" s="65">
        <v>40</v>
      </c>
      <c r="L115" s="66" t="s">
        <v>741</v>
      </c>
      <c r="M115" s="35"/>
      <c r="N115" s="12"/>
      <c r="P115" s="105" t="s">
        <v>2621</v>
      </c>
    </row>
    <row r="116" spans="1:16" hidden="1">
      <c r="A116" s="29">
        <f>IF(B116="","",SUBTOTAL(103,$B$9:B116))</f>
        <v>1</v>
      </c>
      <c r="B116" s="62" t="s">
        <v>1899</v>
      </c>
      <c r="C116" s="62" t="s">
        <v>1788</v>
      </c>
      <c r="D116" s="37" t="s">
        <v>1806</v>
      </c>
      <c r="E116" s="31" t="s">
        <v>736</v>
      </c>
      <c r="F116" s="30" t="s">
        <v>1816</v>
      </c>
      <c r="G116" s="30" t="s">
        <v>1701</v>
      </c>
      <c r="H116" s="30" t="s">
        <v>1693</v>
      </c>
      <c r="I116" s="192">
        <v>6100</v>
      </c>
      <c r="J116" s="66" t="s">
        <v>1898</v>
      </c>
      <c r="K116" s="192">
        <v>276</v>
      </c>
      <c r="L116" s="193" t="s">
        <v>741</v>
      </c>
      <c r="M116" s="35"/>
      <c r="N116" s="12"/>
      <c r="O116" s="1" t="s">
        <v>2694</v>
      </c>
      <c r="P116" s="105" t="s">
        <v>2750</v>
      </c>
    </row>
    <row r="117" spans="1:16" hidden="1">
      <c r="A117" s="29">
        <f>IF(B117="","",SUBTOTAL(103,$B$9:B117))</f>
        <v>1</v>
      </c>
      <c r="B117" s="62" t="s">
        <v>1899</v>
      </c>
      <c r="C117" s="62" t="s">
        <v>1788</v>
      </c>
      <c r="D117" s="37" t="s">
        <v>1806</v>
      </c>
      <c r="E117" s="31" t="s">
        <v>736</v>
      </c>
      <c r="F117" s="30" t="s">
        <v>1817</v>
      </c>
      <c r="G117" s="30" t="s">
        <v>1701</v>
      </c>
      <c r="H117" s="30" t="s">
        <v>1693</v>
      </c>
      <c r="I117" s="65">
        <v>1000</v>
      </c>
      <c r="J117" s="66" t="s">
        <v>1898</v>
      </c>
      <c r="K117" s="65">
        <v>205</v>
      </c>
      <c r="L117" s="66" t="s">
        <v>741</v>
      </c>
      <c r="M117" s="35"/>
      <c r="N117" s="12"/>
      <c r="P117" s="105" t="s">
        <v>2621</v>
      </c>
    </row>
    <row r="118" spans="1:16" hidden="1">
      <c r="A118" s="29">
        <f>IF(B118="","",SUBTOTAL(103,$B$9:B118))</f>
        <v>1</v>
      </c>
      <c r="B118" s="62" t="s">
        <v>1899</v>
      </c>
      <c r="C118" s="62" t="s">
        <v>1788</v>
      </c>
      <c r="D118" s="37" t="s">
        <v>1818</v>
      </c>
      <c r="E118" s="31" t="s">
        <v>736</v>
      </c>
      <c r="F118" s="30" t="s">
        <v>1819</v>
      </c>
      <c r="G118" s="30" t="s">
        <v>1695</v>
      </c>
      <c r="H118" s="30" t="s">
        <v>1693</v>
      </c>
      <c r="I118" s="65">
        <v>600</v>
      </c>
      <c r="J118" s="66" t="s">
        <v>1898</v>
      </c>
      <c r="K118" s="65">
        <v>13</v>
      </c>
      <c r="L118" s="66" t="s">
        <v>741</v>
      </c>
      <c r="M118" s="35"/>
      <c r="N118" s="12"/>
      <c r="P118" s="105" t="s">
        <v>2621</v>
      </c>
    </row>
    <row r="119" spans="1:16" hidden="1">
      <c r="A119" s="29">
        <f>IF(B119="","",SUBTOTAL(103,$B$9:B119))</f>
        <v>1</v>
      </c>
      <c r="B119" s="62" t="s">
        <v>1899</v>
      </c>
      <c r="C119" s="62" t="s">
        <v>1788</v>
      </c>
      <c r="D119" s="37" t="s">
        <v>1818</v>
      </c>
      <c r="E119" s="169" t="s">
        <v>2693</v>
      </c>
      <c r="F119" s="30" t="s">
        <v>1820</v>
      </c>
      <c r="G119" s="30" t="s">
        <v>1695</v>
      </c>
      <c r="H119" s="30" t="s">
        <v>1693</v>
      </c>
      <c r="I119" s="65">
        <v>300</v>
      </c>
      <c r="J119" s="66" t="s">
        <v>1898</v>
      </c>
      <c r="K119" s="65">
        <v>55</v>
      </c>
      <c r="L119" s="66" t="s">
        <v>741</v>
      </c>
      <c r="M119" s="35"/>
      <c r="N119" s="12"/>
      <c r="P119" s="105" t="s">
        <v>2748</v>
      </c>
    </row>
    <row r="120" spans="1:16" hidden="1">
      <c r="A120" s="29">
        <f>IF(B120="","",SUBTOTAL(103,$B$9:B120))</f>
        <v>1</v>
      </c>
      <c r="B120" s="62" t="s">
        <v>1899</v>
      </c>
      <c r="C120" s="62" t="s">
        <v>1788</v>
      </c>
      <c r="D120" s="37" t="s">
        <v>1818</v>
      </c>
      <c r="E120" s="169" t="s">
        <v>2693</v>
      </c>
      <c r="F120" s="30" t="s">
        <v>1821</v>
      </c>
      <c r="G120" s="30" t="s">
        <v>1695</v>
      </c>
      <c r="H120" s="30" t="s">
        <v>1693</v>
      </c>
      <c r="I120" s="65">
        <v>300</v>
      </c>
      <c r="J120" s="66" t="s">
        <v>1898</v>
      </c>
      <c r="K120" s="65">
        <v>32</v>
      </c>
      <c r="L120" s="66" t="s">
        <v>741</v>
      </c>
      <c r="M120" s="35"/>
      <c r="N120" s="12"/>
      <c r="P120" s="105" t="s">
        <v>2748</v>
      </c>
    </row>
    <row r="121" spans="1:16" hidden="1">
      <c r="A121" s="29">
        <f>IF(B121="","",SUBTOTAL(103,$B$9:B121))</f>
        <v>1</v>
      </c>
      <c r="B121" s="62" t="s">
        <v>1899</v>
      </c>
      <c r="C121" s="62" t="s">
        <v>1788</v>
      </c>
      <c r="D121" s="37" t="s">
        <v>1818</v>
      </c>
      <c r="E121" s="169" t="s">
        <v>2693</v>
      </c>
      <c r="F121" s="30" t="s">
        <v>1822</v>
      </c>
      <c r="G121" s="30" t="s">
        <v>1695</v>
      </c>
      <c r="H121" s="30" t="s">
        <v>1693</v>
      </c>
      <c r="I121" s="65">
        <v>500</v>
      </c>
      <c r="J121" s="66" t="s">
        <v>1898</v>
      </c>
      <c r="K121" s="65">
        <v>10</v>
      </c>
      <c r="L121" s="66" t="s">
        <v>741</v>
      </c>
      <c r="M121" s="35"/>
      <c r="N121" s="12"/>
      <c r="P121" s="105" t="s">
        <v>2748</v>
      </c>
    </row>
    <row r="122" spans="1:16" hidden="1">
      <c r="A122" s="29">
        <f>IF(B122="","",SUBTOTAL(103,$B$9:B122))</f>
        <v>1</v>
      </c>
      <c r="B122" s="62" t="s">
        <v>1899</v>
      </c>
      <c r="C122" s="62" t="s">
        <v>1788</v>
      </c>
      <c r="D122" s="37" t="s">
        <v>1818</v>
      </c>
      <c r="E122" s="169" t="s">
        <v>2693</v>
      </c>
      <c r="F122" s="30" t="s">
        <v>1823</v>
      </c>
      <c r="G122" s="30" t="s">
        <v>1695</v>
      </c>
      <c r="H122" s="30" t="s">
        <v>1693</v>
      </c>
      <c r="I122" s="65">
        <v>300</v>
      </c>
      <c r="J122" s="66" t="s">
        <v>1898</v>
      </c>
      <c r="K122" s="65">
        <v>30</v>
      </c>
      <c r="L122" s="66" t="s">
        <v>741</v>
      </c>
      <c r="M122" s="35"/>
      <c r="N122" s="12"/>
      <c r="P122" s="105" t="s">
        <v>2748</v>
      </c>
    </row>
    <row r="123" spans="1:16" hidden="1">
      <c r="A123" s="29">
        <f>IF(B123="","",SUBTOTAL(103,$B$9:B123))</f>
        <v>1</v>
      </c>
      <c r="B123" s="62" t="s">
        <v>1899</v>
      </c>
      <c r="C123" s="62" t="s">
        <v>1788</v>
      </c>
      <c r="D123" s="37" t="s">
        <v>1818</v>
      </c>
      <c r="E123" s="169" t="s">
        <v>2693</v>
      </c>
      <c r="F123" s="30" t="s">
        <v>1824</v>
      </c>
      <c r="G123" s="30" t="s">
        <v>1695</v>
      </c>
      <c r="H123" s="30" t="s">
        <v>1693</v>
      </c>
      <c r="I123" s="65">
        <v>300</v>
      </c>
      <c r="J123" s="66" t="s">
        <v>1898</v>
      </c>
      <c r="K123" s="65">
        <v>30</v>
      </c>
      <c r="L123" s="66" t="s">
        <v>741</v>
      </c>
      <c r="M123" s="35"/>
      <c r="N123" s="12"/>
      <c r="P123" s="105" t="s">
        <v>2748</v>
      </c>
    </row>
    <row r="124" spans="1:16" hidden="1">
      <c r="A124" s="96">
        <f>IF(B124="","",SUBTOTAL(103,$B$9:B124))</f>
        <v>1</v>
      </c>
      <c r="B124" s="168" t="s">
        <v>1899</v>
      </c>
      <c r="C124" s="168" t="s">
        <v>1788</v>
      </c>
      <c r="D124" s="109" t="s">
        <v>1818</v>
      </c>
      <c r="E124" s="169" t="s">
        <v>2693</v>
      </c>
      <c r="F124" s="170" t="s">
        <v>2698</v>
      </c>
      <c r="G124" s="170" t="s">
        <v>1695</v>
      </c>
      <c r="H124" s="170" t="s">
        <v>1693</v>
      </c>
      <c r="I124" s="171">
        <v>600</v>
      </c>
      <c r="J124" s="191" t="s">
        <v>1898</v>
      </c>
      <c r="K124" s="171">
        <v>10</v>
      </c>
      <c r="L124" s="191" t="s">
        <v>741</v>
      </c>
      <c r="M124" s="58"/>
      <c r="N124" s="20"/>
      <c r="P124" s="105" t="s">
        <v>2740</v>
      </c>
    </row>
    <row r="125" spans="1:16" hidden="1">
      <c r="A125" s="96">
        <f>IF(B125="","",SUBTOTAL(103,$B$9:B125))</f>
        <v>1</v>
      </c>
      <c r="B125" s="168" t="s">
        <v>1899</v>
      </c>
      <c r="C125" s="168" t="s">
        <v>1788</v>
      </c>
      <c r="D125" s="109" t="s">
        <v>1818</v>
      </c>
      <c r="E125" s="169" t="s">
        <v>2693</v>
      </c>
      <c r="F125" s="170" t="s">
        <v>2699</v>
      </c>
      <c r="G125" s="170" t="s">
        <v>1695</v>
      </c>
      <c r="H125" s="170" t="s">
        <v>1693</v>
      </c>
      <c r="I125" s="171">
        <v>400</v>
      </c>
      <c r="J125" s="191" t="s">
        <v>1898</v>
      </c>
      <c r="K125" s="171">
        <v>10</v>
      </c>
      <c r="L125" s="191" t="s">
        <v>741</v>
      </c>
      <c r="M125" s="58"/>
      <c r="N125" s="20"/>
      <c r="P125" s="105" t="s">
        <v>2740</v>
      </c>
    </row>
    <row r="126" spans="1:16" hidden="1">
      <c r="A126" s="96">
        <f>IF(B126="","",SUBTOTAL(103,$B$9:B126))</f>
        <v>1</v>
      </c>
      <c r="B126" s="168" t="s">
        <v>1899</v>
      </c>
      <c r="C126" s="168" t="s">
        <v>1788</v>
      </c>
      <c r="D126" s="109" t="s">
        <v>1818</v>
      </c>
      <c r="E126" s="169" t="s">
        <v>2693</v>
      </c>
      <c r="F126" s="170" t="s">
        <v>2700</v>
      </c>
      <c r="G126" s="170" t="s">
        <v>1695</v>
      </c>
      <c r="H126" s="170" t="s">
        <v>1693</v>
      </c>
      <c r="I126" s="171">
        <v>700</v>
      </c>
      <c r="J126" s="191" t="s">
        <v>1898</v>
      </c>
      <c r="K126" s="171">
        <v>20</v>
      </c>
      <c r="L126" s="191" t="s">
        <v>741</v>
      </c>
      <c r="M126" s="58"/>
      <c r="N126" s="20"/>
      <c r="P126" s="105" t="s">
        <v>2740</v>
      </c>
    </row>
    <row r="127" spans="1:16" hidden="1">
      <c r="A127" s="29">
        <f>IF(B127="","",SUBTOTAL(103,$B$9:B127))</f>
        <v>1</v>
      </c>
      <c r="B127" s="62" t="s">
        <v>1899</v>
      </c>
      <c r="C127" s="62" t="s">
        <v>1788</v>
      </c>
      <c r="D127" s="37" t="s">
        <v>1825</v>
      </c>
      <c r="E127" s="169" t="s">
        <v>2445</v>
      </c>
      <c r="F127" s="30" t="s">
        <v>1826</v>
      </c>
      <c r="G127" s="30" t="s">
        <v>1753</v>
      </c>
      <c r="H127" s="30" t="s">
        <v>1748</v>
      </c>
      <c r="I127" s="65">
        <v>100</v>
      </c>
      <c r="J127" s="66" t="s">
        <v>1898</v>
      </c>
      <c r="K127" s="65">
        <v>1832</v>
      </c>
      <c r="L127" s="66" t="s">
        <v>741</v>
      </c>
      <c r="M127" s="35"/>
      <c r="N127" s="12"/>
      <c r="P127" s="105" t="s">
        <v>2748</v>
      </c>
    </row>
    <row r="128" spans="1:16" hidden="1">
      <c r="A128" s="29">
        <f>IF(B128="","",SUBTOTAL(103,$B$9:B128))</f>
        <v>1</v>
      </c>
      <c r="B128" s="62" t="s">
        <v>1899</v>
      </c>
      <c r="C128" s="62" t="s">
        <v>1788</v>
      </c>
      <c r="D128" s="37" t="s">
        <v>1818</v>
      </c>
      <c r="E128" s="169" t="s">
        <v>2693</v>
      </c>
      <c r="F128" s="30" t="s">
        <v>1827</v>
      </c>
      <c r="G128" s="30" t="s">
        <v>1701</v>
      </c>
      <c r="H128" s="30" t="s">
        <v>1748</v>
      </c>
      <c r="I128" s="65">
        <v>200</v>
      </c>
      <c r="J128" s="66" t="s">
        <v>1898</v>
      </c>
      <c r="K128" s="65">
        <v>282</v>
      </c>
      <c r="L128" s="66" t="s">
        <v>741</v>
      </c>
      <c r="M128" s="35"/>
      <c r="N128" s="12"/>
      <c r="P128" s="105" t="s">
        <v>2748</v>
      </c>
    </row>
    <row r="129" spans="1:16" hidden="1">
      <c r="A129" s="96">
        <f>IF(B129="","",SUBTOTAL(103,$B$9:B129))</f>
        <v>1</v>
      </c>
      <c r="B129" s="168" t="s">
        <v>1899</v>
      </c>
      <c r="C129" s="168" t="s">
        <v>1788</v>
      </c>
      <c r="D129" s="109" t="s">
        <v>1789</v>
      </c>
      <c r="E129" s="169" t="s">
        <v>2445</v>
      </c>
      <c r="F129" s="170" t="s">
        <v>2701</v>
      </c>
      <c r="G129" s="170" t="s">
        <v>1701</v>
      </c>
      <c r="H129" s="170" t="s">
        <v>1782</v>
      </c>
      <c r="I129" s="171">
        <v>200</v>
      </c>
      <c r="J129" s="191" t="s">
        <v>1898</v>
      </c>
      <c r="K129" s="171">
        <v>33</v>
      </c>
      <c r="L129" s="191" t="s">
        <v>741</v>
      </c>
      <c r="M129" s="58"/>
      <c r="N129" s="20"/>
      <c r="P129" s="105" t="s">
        <v>2740</v>
      </c>
    </row>
    <row r="130" spans="1:16" hidden="1">
      <c r="A130" s="29">
        <f>IF(B130="","",SUBTOTAL(103,$B$9:B130))</f>
        <v>1</v>
      </c>
      <c r="B130" s="62" t="s">
        <v>1899</v>
      </c>
      <c r="C130" s="62" t="s">
        <v>1788</v>
      </c>
      <c r="D130" s="37" t="s">
        <v>1828</v>
      </c>
      <c r="E130" s="169" t="s">
        <v>2693</v>
      </c>
      <c r="F130" s="30" t="s">
        <v>1829</v>
      </c>
      <c r="G130" s="30" t="s">
        <v>1701</v>
      </c>
      <c r="H130" s="30" t="s">
        <v>1782</v>
      </c>
      <c r="I130" s="192">
        <v>1500</v>
      </c>
      <c r="J130" s="66" t="s">
        <v>1898</v>
      </c>
      <c r="K130" s="65">
        <v>35</v>
      </c>
      <c r="L130" s="66" t="s">
        <v>741</v>
      </c>
      <c r="M130" s="35"/>
      <c r="N130" s="12"/>
      <c r="P130" s="105" t="s">
        <v>2749</v>
      </c>
    </row>
    <row r="131" spans="1:16" hidden="1">
      <c r="A131" s="29">
        <f>IF(B131="","",SUBTOTAL(103,$B$9:B131))</f>
        <v>1</v>
      </c>
      <c r="B131" s="62" t="s">
        <v>1899</v>
      </c>
      <c r="C131" s="62" t="s">
        <v>1788</v>
      </c>
      <c r="D131" s="37" t="s">
        <v>1828</v>
      </c>
      <c r="E131" s="169" t="s">
        <v>2693</v>
      </c>
      <c r="F131" s="30" t="s">
        <v>1830</v>
      </c>
      <c r="G131" s="30" t="s">
        <v>1701</v>
      </c>
      <c r="H131" s="30" t="s">
        <v>1782</v>
      </c>
      <c r="I131" s="192">
        <v>1500</v>
      </c>
      <c r="J131" s="66" t="s">
        <v>1898</v>
      </c>
      <c r="K131" s="65">
        <v>67</v>
      </c>
      <c r="L131" s="66" t="s">
        <v>741</v>
      </c>
      <c r="M131" s="35"/>
      <c r="N131" s="12"/>
      <c r="P131" s="105" t="s">
        <v>2749</v>
      </c>
    </row>
    <row r="132" spans="1:16" hidden="1">
      <c r="A132" s="29" t="str">
        <f>IF(B132="","",SUBTOTAL(103,$B$9:B132))</f>
        <v/>
      </c>
      <c r="B132" s="30"/>
      <c r="C132" s="30"/>
      <c r="D132" s="37"/>
      <c r="E132" s="31"/>
      <c r="F132" s="30"/>
      <c r="G132" s="30"/>
      <c r="H132" s="30"/>
      <c r="I132" s="65"/>
      <c r="J132" s="67"/>
      <c r="K132" s="65"/>
      <c r="L132" s="67"/>
      <c r="M132" s="35"/>
      <c r="N132" s="12"/>
      <c r="O132" s="105"/>
      <c r="P132" s="105" t="s">
        <v>2515</v>
      </c>
    </row>
    <row r="133" spans="1:16" hidden="1">
      <c r="A133" s="29" t="str">
        <f>IF(B133="","",SUBTOTAL(103,$B$9:B133))</f>
        <v/>
      </c>
      <c r="B133" s="30"/>
      <c r="C133" s="30"/>
      <c r="D133" s="37"/>
      <c r="E133" s="31"/>
      <c r="F133" s="30"/>
      <c r="G133" s="30"/>
      <c r="H133" s="68" t="s">
        <v>2421</v>
      </c>
      <c r="I133" s="65">
        <f>SUBTOTAL(9,I9:I131)</f>
        <v>800</v>
      </c>
      <c r="J133" s="66" t="s">
        <v>737</v>
      </c>
      <c r="K133" s="65">
        <f>SUBTOTAL(9,K9:K131)</f>
        <v>32</v>
      </c>
      <c r="L133" s="66" t="s">
        <v>741</v>
      </c>
      <c r="M133" s="35"/>
      <c r="N133" s="12"/>
      <c r="O133" s="105"/>
      <c r="P133" s="105" t="s">
        <v>2515</v>
      </c>
    </row>
    <row r="134" spans="1:16">
      <c r="A134" s="29" t="str">
        <f>IF(B134="","",SUBTOTAL(103,$B$9:B134))</f>
        <v/>
      </c>
      <c r="B134" s="30"/>
      <c r="C134" s="30"/>
      <c r="D134" s="37"/>
      <c r="E134" s="31"/>
      <c r="F134" s="30"/>
      <c r="G134" s="30"/>
      <c r="H134" s="68"/>
      <c r="I134" s="65"/>
      <c r="J134" s="66"/>
      <c r="K134" s="65"/>
      <c r="L134" s="66"/>
      <c r="M134" s="35"/>
      <c r="N134" s="12" t="s">
        <v>147</v>
      </c>
      <c r="O134" s="105"/>
    </row>
    <row r="135" spans="1:16">
      <c r="M135" s="60"/>
    </row>
    <row r="136" spans="1:16">
      <c r="M136" s="60"/>
    </row>
    <row r="137" spans="1:16">
      <c r="M137" s="60"/>
    </row>
    <row r="138" spans="1:16">
      <c r="M138" s="60"/>
    </row>
    <row r="139" spans="1:16">
      <c r="M139" s="60"/>
    </row>
    <row r="140" spans="1:16">
      <c r="M140" s="60"/>
    </row>
    <row r="141" spans="1:16">
      <c r="M141" s="60"/>
    </row>
    <row r="142" spans="1:16">
      <c r="M142" s="60"/>
    </row>
    <row r="143" spans="1:16">
      <c r="M143" s="60"/>
    </row>
    <row r="144" spans="1:16">
      <c r="M144" s="60"/>
    </row>
    <row r="145" spans="13:13">
      <c r="M145" s="60"/>
    </row>
  </sheetData>
  <autoFilter ref="A8:P134">
    <filterColumn colId="8" showButton="0"/>
    <filterColumn colId="10" showButton="0"/>
    <filterColumn colId="13">
      <customFilters>
        <customFilter operator="notEqual" val=" "/>
      </customFilters>
    </filterColumn>
  </autoFilter>
  <mergeCells count="3">
    <mergeCell ref="B2:L2"/>
    <mergeCell ref="K8:L8"/>
    <mergeCell ref="H8:J8"/>
  </mergeCells>
  <phoneticPr fontId="8"/>
  <dataValidations count="1">
    <dataValidation type="list" allowBlank="1" showInputMessage="1" showErrorMessage="1" sqref="N9:N134">
      <formula1>$N$6</formula1>
    </dataValidation>
  </dataValidations>
  <printOptions horizontalCentered="1"/>
  <pageMargins left="0.70866141732283472" right="0.70866141732283472" top="0.35433070866141736" bottom="0.35433070866141736" header="0.31496062992125984" footer="0.31496062992125984"/>
  <pageSetup paperSize="9" orientation="landscape" horizontalDpi="1200" verticalDpi="1200" r:id="rId1"/>
  <headerFooter>
    <oddHeader>&amp;R【別紙４】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施策リスト（都市整備・交通）</vt:lpstr>
      <vt:lpstr>道路</vt:lpstr>
      <vt:lpstr>河川・ダム・海岸（県・市町）</vt:lpstr>
      <vt:lpstr>砂防・地すべり </vt:lpstr>
      <vt:lpstr>下水道</vt:lpstr>
      <vt:lpstr>建築住宅</vt:lpstr>
      <vt:lpstr>農業農村整備 </vt:lpstr>
      <vt:lpstr>林道 </vt:lpstr>
      <vt:lpstr>'砂防・地すべり '!Print_Area</vt:lpstr>
      <vt:lpstr>'施策リスト（都市整備・交通）'!Print_Area</vt:lpstr>
      <vt:lpstr>下水道!Print_Titles</vt:lpstr>
      <vt:lpstr>'河川・ダム・海岸（県・市町）'!Print_Titles</vt:lpstr>
      <vt:lpstr>'砂防・地すべり '!Print_Titles</vt:lpstr>
      <vt:lpstr>'施策リスト（都市整備・交通）'!Print_Titles</vt:lpstr>
      <vt:lpstr>道路!Print_Titles</vt:lpstr>
      <vt:lpstr>'農業農村整備 '!Print_Titles</vt:lpstr>
      <vt:lpstr>'林道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永松　沙哉（県土企画課）</dc:creator>
  <cp:lastModifiedBy>pc020</cp:lastModifiedBy>
  <cp:lastPrinted>2020-03-31T08:13:10Z</cp:lastPrinted>
  <dcterms:created xsi:type="dcterms:W3CDTF">2019-12-17T05:41:14Z</dcterms:created>
  <dcterms:modified xsi:type="dcterms:W3CDTF">2020-07-07T12:16:42Z</dcterms:modified>
</cp:coreProperties>
</file>